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2.xml" ContentType="application/vnd.ms-excel.controlproperties+xml"/>
  <Override PartName="/xl/drawings/drawing5.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designorc\Desktop\Ameren IQ\PY21\Home Efficiency Program Application\Rev 8\"/>
    </mc:Choice>
  </mc:AlternateContent>
  <workbookProtection workbookAlgorithmName="SHA-512" workbookHashValue="ExiOXtkdEp0mnkn+MiDbrqA95psHdglFhSl+1SHXIgsK21t09FOhDyV3qaMP41y6BgVfIEQkq1WEm5TcukTMYA==" workbookSaltValue="bFXGwr/Pbs6u+7AZIi2/1g==" workbookSpinCount="100000" lockStructure="1"/>
  <bookViews>
    <workbookView xWindow="0" yWindow="0" windowWidth="25200" windowHeight="11556" tabRatio="908"/>
  </bookViews>
  <sheets>
    <sheet name="Workbook" sheetId="12" r:id="rId1"/>
    <sheet name="Transmittal Res" sheetId="6" state="hidden" r:id="rId2"/>
    <sheet name="Transmittal Inc" sheetId="7" state="hidden" r:id="rId3"/>
    <sheet name="Ancillary Costs" sheetId="21" r:id="rId4"/>
    <sheet name="Inspection Disclaimers" sheetId="14" r:id="rId5"/>
    <sheet name="Diagnostic Test Form" sheetId="5" r:id="rId6"/>
    <sheet name="No Heat Form" sheetId="19" r:id="rId7"/>
    <sheet name="Change Order Form" sheetId="3" r:id="rId8"/>
    <sheet name="Measures" sheetId="13" state="hidden" r:id="rId9"/>
    <sheet name="Home Efficiency - PY21 Pricing" sheetId="24" r:id="rId10"/>
    <sheet name="Revision Tracking" sheetId="15" state="hidden" r:id="rId11"/>
    <sheet name="Lists" sheetId="9" state="hidden" r:id="rId12"/>
    <sheet name="Reference" sheetId="10" state="hidden" r:id="rId13"/>
  </sheets>
  <externalReferences>
    <externalReference r:id="rId14"/>
    <externalReference r:id="rId15"/>
    <externalReference r:id="rId16"/>
    <externalReference r:id="rId17"/>
    <externalReference r:id="rId18"/>
  </externalReferences>
  <definedNames>
    <definedName name="AC" localSheetId="3">#REF!</definedName>
    <definedName name="AC" localSheetId="9">#REF!</definedName>
    <definedName name="AC" localSheetId="12">#REF!</definedName>
    <definedName name="AC" localSheetId="0">#REF!</definedName>
    <definedName name="AC">#REF!</definedName>
    <definedName name="AF" localSheetId="3">#REF!</definedName>
    <definedName name="AF" localSheetId="9">#REF!</definedName>
    <definedName name="AF" localSheetId="12">#REF!</definedName>
    <definedName name="AF" localSheetId="0">#REF!</definedName>
    <definedName name="AF">#REF!</definedName>
    <definedName name="AGcote" localSheetId="3">#REF!</definedName>
    <definedName name="AGcote" localSheetId="9">#REF!</definedName>
    <definedName name="AGcote" localSheetId="12">#REF!</definedName>
    <definedName name="AGcote" localSheetId="0">#REF!</definedName>
    <definedName name="AGcote">#REF!</definedName>
    <definedName name="AGF_Amt" localSheetId="3">#REF!</definedName>
    <definedName name="AGF_Amt" localSheetId="9">#REF!</definedName>
    <definedName name="AGF_Amt" localSheetId="12">#REF!</definedName>
    <definedName name="AGF_Amt" localSheetId="0">#REF!</definedName>
    <definedName name="AGF_Amt">#REF!</definedName>
    <definedName name="AGF_OB_Amt" localSheetId="3">#REF!</definedName>
    <definedName name="AGF_OB_Amt" localSheetId="9">#REF!</definedName>
    <definedName name="AGF_OB_Amt" localSheetId="12">#REF!</definedName>
    <definedName name="AGF_OB_Amt" localSheetId="0">#REF!</definedName>
    <definedName name="AGF_OB_Amt">#REF!</definedName>
    <definedName name="AHP_Amt" localSheetId="3">#REF!</definedName>
    <definedName name="AHP_Amt" localSheetId="9">#REF!</definedName>
    <definedName name="AHP_Amt" localSheetId="12">#REF!</definedName>
    <definedName name="AHP_Amt" localSheetId="0">#REF!</definedName>
    <definedName name="AHP_Amt">#REF!</definedName>
    <definedName name="All">[1]List!$E$27:$E$31</definedName>
    <definedName name="Alls" localSheetId="3">#REF!</definedName>
    <definedName name="Alls" localSheetId="9">#REF!</definedName>
    <definedName name="Alls" localSheetId="12">#REF!</definedName>
    <definedName name="Alls" localSheetId="0">#REF!</definedName>
    <definedName name="Alls">#REF!</definedName>
    <definedName name="Annual_Dollar_Savings" localSheetId="3">#REF!</definedName>
    <definedName name="Annual_Dollar_Savings" localSheetId="9">#REF!</definedName>
    <definedName name="Annual_Dollar_Savings" localSheetId="12">#REF!</definedName>
    <definedName name="Annual_Dollar_Savings" localSheetId="0">#REF!</definedName>
    <definedName name="Annual_Dollar_Savings">#REF!</definedName>
    <definedName name="ASHP">[1]List!$A$23:$A$27</definedName>
    <definedName name="ASHPNAs" localSheetId="3">#REF!</definedName>
    <definedName name="ASHPNAs" localSheetId="9">#REF!</definedName>
    <definedName name="ASHPNAs" localSheetId="12">#REF!</definedName>
    <definedName name="ASHPNAs" localSheetId="0">#REF!</definedName>
    <definedName name="ASHPNAs">#REF!</definedName>
    <definedName name="ASHPs" localSheetId="3">#REF!</definedName>
    <definedName name="ASHPs" localSheetId="9">#REF!</definedName>
    <definedName name="ASHPs" localSheetId="12">#REF!</definedName>
    <definedName name="ASHPs" localSheetId="0">#REF!</definedName>
    <definedName name="ASHPs">#REF!</definedName>
    <definedName name="Assign_Hemi_To_Contractor" localSheetId="3">#REF!</definedName>
    <definedName name="Assign_Hemi_To_Contractor" localSheetId="9">#REF!</definedName>
    <definedName name="Assign_Hemi_To_Contractor" localSheetId="12">#REF!</definedName>
    <definedName name="Assign_Hemi_To_Contractor" localSheetId="0">#REF!</definedName>
    <definedName name="Assign_Hemi_To_Contractor">#REF!</definedName>
    <definedName name="Attic_Flat">[1]List!$E$9:$E$12</definedName>
    <definedName name="AtticFlats" localSheetId="3">#REF!</definedName>
    <definedName name="AtticFlats" localSheetId="9">#REF!</definedName>
    <definedName name="AtticFlats" localSheetId="12">#REF!</definedName>
    <definedName name="AtticFlats" localSheetId="0">#REF!</definedName>
    <definedName name="AtticFlats">#REF!</definedName>
    <definedName name="Attics" localSheetId="3">#REF!</definedName>
    <definedName name="Attics" localSheetId="9">#REF!</definedName>
    <definedName name="Attics" localSheetId="12">#REF!</definedName>
    <definedName name="Attics" localSheetId="0">#REF!</definedName>
    <definedName name="Attics">#REF!</definedName>
    <definedName name="Awful">[1]List!$E$22:$E$25</definedName>
    <definedName name="Basement">[1]List!$C$2:$C$6</definedName>
    <definedName name="Batt">[1]List!$E$14:$E$17</definedName>
    <definedName name="Batts" localSheetId="3">#REF!</definedName>
    <definedName name="Batts" localSheetId="9">#REF!</definedName>
    <definedName name="Batts" localSheetId="12">#REF!</definedName>
    <definedName name="Batts" localSheetId="0">#REF!</definedName>
    <definedName name="Batts">#REF!</definedName>
    <definedName name="Bsmt" localSheetId="3">#REF!</definedName>
    <definedName name="Bsmt" localSheetId="9">#REF!</definedName>
    <definedName name="Bsmt" localSheetId="12">#REF!</definedName>
    <definedName name="Bsmt" localSheetId="0">#REF!</definedName>
    <definedName name="Bsmt">#REF!</definedName>
    <definedName name="CAC" localSheetId="3">[2]Lists!$A$35:$A$41</definedName>
    <definedName name="CAC" localSheetId="9">[3]Lists!$A$35:$A$41</definedName>
    <definedName name="CAC" localSheetId="12">[4]Lists!$A$35:$A$41</definedName>
    <definedName name="CAC">Lists!$A$35:$A$41</definedName>
    <definedName name="CC" localSheetId="3">#REF!</definedName>
    <definedName name="CC" localSheetId="9">#REF!</definedName>
    <definedName name="CC" localSheetId="12">#REF!</definedName>
    <definedName name="CC" localSheetId="0">#REF!</definedName>
    <definedName name="CC">#REF!</definedName>
    <definedName name="Cellulose">[1]List!$E$15:$E$16</definedName>
    <definedName name="Celluloses" localSheetId="3">#REF!</definedName>
    <definedName name="Celluloses" localSheetId="9">#REF!</definedName>
    <definedName name="Celluloses" localSheetId="12">#REF!</definedName>
    <definedName name="Celluloses" localSheetId="0">#REF!</definedName>
    <definedName name="Celluloses">#REF!</definedName>
    <definedName name="CFL">[1]List!$A$8:$A$10</definedName>
    <definedName name="CFLs" localSheetId="3">#REF!</definedName>
    <definedName name="CFLs" localSheetId="9">#REF!</definedName>
    <definedName name="CFLs" localSheetId="12">#REF!</definedName>
    <definedName name="CFLs" localSheetId="0">#REF!</definedName>
    <definedName name="CFLs">#REF!</definedName>
    <definedName name="Closed_Cell_SPF" localSheetId="3">#REF!</definedName>
    <definedName name="Closed_Cell_SPF" localSheetId="9">#REF!</definedName>
    <definedName name="Closed_Cell_SPF" localSheetId="12">#REF!</definedName>
    <definedName name="Closed_Cell_SPF" localSheetId="0">#REF!</definedName>
    <definedName name="Closed_Cell_SPF">#REF!</definedName>
    <definedName name="ClosedCell" localSheetId="3">#REF!</definedName>
    <definedName name="ClosedCell" localSheetId="9">#REF!</definedName>
    <definedName name="ClosedCell" localSheetId="12">#REF!</definedName>
    <definedName name="ClosedCell" localSheetId="0">#REF!</definedName>
    <definedName name="ClosedCell">#REF!</definedName>
    <definedName name="Conditional_Approval" localSheetId="3">#REF!</definedName>
    <definedName name="Conditional_Approval" localSheetId="9">#REF!</definedName>
    <definedName name="Conditional_Approval" localSheetId="12">#REF!</definedName>
    <definedName name="Conditional_Approval" localSheetId="0">#REF!</definedName>
    <definedName name="Conditional_Approval">#REF!</definedName>
    <definedName name="Customer_Address" localSheetId="3">#REF!</definedName>
    <definedName name="Customer_Address" localSheetId="9">#REF!</definedName>
    <definedName name="Customer_Address" localSheetId="12">#REF!</definedName>
    <definedName name="Customer_Address" localSheetId="0">#REF!</definedName>
    <definedName name="Customer_Address">#REF!</definedName>
    <definedName name="Customer_City_ST_Zip" localSheetId="3">#REF!</definedName>
    <definedName name="Customer_City_ST_Zip" localSheetId="9">#REF!</definedName>
    <definedName name="Customer_City_ST_Zip" localSheetId="12">#REF!</definedName>
    <definedName name="Customer_City_ST_Zip" localSheetId="0">#REF!</definedName>
    <definedName name="Customer_City_ST_Zip">#REF!</definedName>
    <definedName name="Customer_Name" localSheetId="3">#REF!</definedName>
    <definedName name="Customer_Name" localSheetId="9">#REF!</definedName>
    <definedName name="Customer_Name" localSheetId="12">#REF!</definedName>
    <definedName name="Customer_Name" localSheetId="0">#REF!</definedName>
    <definedName name="Customer_Name">#REF!</definedName>
    <definedName name="Date_of_Transmittal" localSheetId="3">#REF!</definedName>
    <definedName name="Date_of_Transmittal" localSheetId="9">#REF!</definedName>
    <definedName name="Date_of_Transmittal" localSheetId="12">#REF!</definedName>
    <definedName name="Date_of_Transmittal" localSheetId="0">#REF!</definedName>
    <definedName name="Date_of_Transmittal">#REF!</definedName>
    <definedName name="Depth">[1]List!$E$19:$E$20</definedName>
    <definedName name="Dollar_Savings" localSheetId="3">#REF!</definedName>
    <definedName name="Dollar_Savings" localSheetId="9">#REF!</definedName>
    <definedName name="Dollar_Savings" localSheetId="12">#REF!</definedName>
    <definedName name="Dollar_Savings" localSheetId="0">#REF!</definedName>
    <definedName name="Dollar_Savings">#REF!</definedName>
    <definedName name="EnergySavingsOnlySIR" localSheetId="3">#REF!</definedName>
    <definedName name="EnergySavingsOnlySIR" localSheetId="9">#REF!</definedName>
    <definedName name="EnergySavingsOnlySIR" localSheetId="12">#REF!</definedName>
    <definedName name="EnergySavingsOnlySIR" localSheetId="0">#REF!</definedName>
    <definedName name="EnergySavingsOnlySIR">#REF!</definedName>
    <definedName name="ESmart_Amt" localSheetId="3">#REF!</definedName>
    <definedName name="ESmart_Amt" localSheetId="9">#REF!</definedName>
    <definedName name="ESmart_Amt" localSheetId="12">#REF!</definedName>
    <definedName name="ESmart_Amt" localSheetId="0">#REF!</definedName>
    <definedName name="ESmart_Amt">#REF!</definedName>
    <definedName name="Exc" localSheetId="3">#REF!</definedName>
    <definedName name="Exc" localSheetId="9">#REF!</definedName>
    <definedName name="Exc" localSheetId="12">#REF!</definedName>
    <definedName name="Exc" localSheetId="0">#REF!</definedName>
    <definedName name="Exc">#REF!</definedName>
    <definedName name="Excellent">[1]List!$A$29:$A$32</definedName>
    <definedName name="Excellents" localSheetId="3">#REF!</definedName>
    <definedName name="Excellents" localSheetId="9">#REF!</definedName>
    <definedName name="Excellents" localSheetId="12">#REF!</definedName>
    <definedName name="Excellents" localSheetId="0">#REF!</definedName>
    <definedName name="Excellents">#REF!</definedName>
    <definedName name="Existing_Fuel" localSheetId="3">#REF!</definedName>
    <definedName name="Existing_Fuel" localSheetId="9">#REF!</definedName>
    <definedName name="Existing_Fuel" localSheetId="12">#REF!</definedName>
    <definedName name="Existing_Fuel" localSheetId="0">#REF!</definedName>
    <definedName name="Existing_Fuel">#REF!</definedName>
    <definedName name="Financials_Completions" localSheetId="3">#REF!</definedName>
    <definedName name="Financials_Completions" localSheetId="9">#REF!</definedName>
    <definedName name="Financials_Completions" localSheetId="12">#REF!</definedName>
    <definedName name="Financials_Completions" localSheetId="0">#REF!</definedName>
    <definedName name="Financials_Completions">#REF!</definedName>
    <definedName name="Financials_Reviews" localSheetId="3">#REF!</definedName>
    <definedName name="Financials_Reviews" localSheetId="9">#REF!</definedName>
    <definedName name="Financials_Reviews" localSheetId="12">#REF!</definedName>
    <definedName name="Financials_Reviews" localSheetId="0">#REF!</definedName>
    <definedName name="Financials_Reviews">#REF!</definedName>
    <definedName name="Finished">[1]List!$C$18:$C$21</definedName>
    <definedName name="FinishedNA" localSheetId="3">#REF!</definedName>
    <definedName name="FinishedNA" localSheetId="9">#REF!</definedName>
    <definedName name="FinishedNA" localSheetId="12">#REF!</definedName>
    <definedName name="FinishedNA" localSheetId="0">#REF!</definedName>
    <definedName name="FinishedNA">#REF!</definedName>
    <definedName name="From_Completions" localSheetId="3">#REF!</definedName>
    <definedName name="From_Completions" localSheetId="9">#REF!</definedName>
    <definedName name="From_Completions" localSheetId="12">#REF!</definedName>
    <definedName name="From_Completions" localSheetId="0">#REF!</definedName>
    <definedName name="From_Completions">#REF!</definedName>
    <definedName name="From_Reviews" localSheetId="3">#REF!</definedName>
    <definedName name="From_Reviews" localSheetId="9">#REF!</definedName>
    <definedName name="From_Reviews" localSheetId="12">#REF!</definedName>
    <definedName name="From_Reviews" localSheetId="0">#REF!</definedName>
    <definedName name="From_Reviews">#REF!</definedName>
    <definedName name="Furnace" localSheetId="3">[2]Lists!$A$29:$A$32</definedName>
    <definedName name="Furnace" localSheetId="9">[3]Lists!$A$29:$A$32</definedName>
    <definedName name="Furnace" localSheetId="12">[4]Lists!$A$29:$A$32</definedName>
    <definedName name="Furnace">Lists!$A$29:$A$32</definedName>
    <definedName name="Ga" localSheetId="3">#REF!</definedName>
    <definedName name="Ga" localSheetId="9">#REF!</definedName>
    <definedName name="Ga" localSheetId="12">#REF!</definedName>
    <definedName name="Ga" localSheetId="0">#REF!</definedName>
    <definedName name="Ga">#REF!</definedName>
    <definedName name="Gas">[1]List!$A$20:$A$21</definedName>
    <definedName name="GasNA">[1]List!$A$20:$A$22</definedName>
    <definedName name="GasNAs" localSheetId="3">#REF!</definedName>
    <definedName name="GasNAs" localSheetId="9">#REF!</definedName>
    <definedName name="GasNAs" localSheetId="12">#REF!</definedName>
    <definedName name="GasNAs" localSheetId="0">#REF!</definedName>
    <definedName name="GasNAs">#REF!</definedName>
    <definedName name="Gass" localSheetId="3">#REF!</definedName>
    <definedName name="Gass" localSheetId="9">#REF!</definedName>
    <definedName name="Gass" localSheetId="12">#REF!</definedName>
    <definedName name="Gass" localSheetId="0">#REF!</definedName>
    <definedName name="Gass">#REF!</definedName>
    <definedName name="Good" localSheetId="3">[2]Lists!$A$24:$A$27</definedName>
    <definedName name="Good" localSheetId="9">[3]Lists!$A$24:$A$27</definedName>
    <definedName name="Good" localSheetId="12">[4]Lists!$A$24:$A$27</definedName>
    <definedName name="Good">Lists!$A$24:$A$27</definedName>
    <definedName name="Hall">[1]List!$C$28:$C$31</definedName>
    <definedName name="Halls" localSheetId="3">#REF!</definedName>
    <definedName name="Halls" localSheetId="9">#REF!</definedName>
    <definedName name="Halls" localSheetId="12">#REF!</definedName>
    <definedName name="Halls" localSheetId="0">#REF!</definedName>
    <definedName name="Halls">#REF!</definedName>
    <definedName name="Hatch">[1]List!$C$23:$C$26</definedName>
    <definedName name="Hatchs" localSheetId="3">#REF!</definedName>
    <definedName name="Hatchs" localSheetId="9">#REF!</definedName>
    <definedName name="Hatchs" localSheetId="12">#REF!</definedName>
    <definedName name="Hatchs" localSheetId="0">#REF!</definedName>
    <definedName name="Hatchs">#REF!</definedName>
    <definedName name="HFI_Amt" localSheetId="3">#REF!</definedName>
    <definedName name="HFI_Amt" localSheetId="9">#REF!</definedName>
    <definedName name="HFI_Amt" localSheetId="12">#REF!</definedName>
    <definedName name="HFI_Amt" localSheetId="0">#REF!</definedName>
    <definedName name="HFI_Amt">#REF!</definedName>
    <definedName name="Hip">[1]List!$C$33:$C$35</definedName>
    <definedName name="Hips" localSheetId="3">#REF!</definedName>
    <definedName name="Hips" localSheetId="9">#REF!</definedName>
    <definedName name="Hips" localSheetId="12">#REF!</definedName>
    <definedName name="Hips" localSheetId="0">#REF!</definedName>
    <definedName name="Hips">#REF!</definedName>
    <definedName name="Kwh" localSheetId="3">#REF!</definedName>
    <definedName name="Kwh" localSheetId="9">#REF!</definedName>
    <definedName name="Kwh" localSheetId="12">#REF!</definedName>
    <definedName name="Kwh" localSheetId="0">#REF!</definedName>
    <definedName name="Kwh">#REF!</definedName>
    <definedName name="linefeed" localSheetId="3">#REF!</definedName>
    <definedName name="linefeed" localSheetId="9">#REF!</definedName>
    <definedName name="linefeed" localSheetId="12">#REF!</definedName>
    <definedName name="linefeed" localSheetId="0">#REF!</definedName>
    <definedName name="linefeed">#REF!</definedName>
    <definedName name="LIPA_Amount" localSheetId="3">#REF!</definedName>
    <definedName name="LIPA_Amount" localSheetId="9">#REF!</definedName>
    <definedName name="LIPA_Amount" localSheetId="12">#REF!</definedName>
    <definedName name="LIPA_Amount" localSheetId="0">#REF!</definedName>
    <definedName name="LIPA_Amount">#REF!</definedName>
    <definedName name="Message_Completions" localSheetId="3">#REF!</definedName>
    <definedName name="Message_Completions" localSheetId="9">#REF!</definedName>
    <definedName name="Message_Completions" localSheetId="12">#REF!</definedName>
    <definedName name="Message_Completions" localSheetId="0">#REF!</definedName>
    <definedName name="Message_Completions">#REF!</definedName>
    <definedName name="Message_JobComplete" localSheetId="3">#REF!</definedName>
    <definedName name="Message_JobComplete" localSheetId="9">#REF!</definedName>
    <definedName name="Message_JobComplete" localSheetId="12">#REF!</definedName>
    <definedName name="Message_JobComplete" localSheetId="0">#REF!</definedName>
    <definedName name="Message_JobComplete">#REF!</definedName>
    <definedName name="Message_JobReview" localSheetId="3">#REF!</definedName>
    <definedName name="Message_JobReview" localSheetId="9">#REF!</definedName>
    <definedName name="Message_JobReview" localSheetId="12">#REF!</definedName>
    <definedName name="Message_JobReview" localSheetId="0">#REF!</definedName>
    <definedName name="Message_JobReview">#REF!</definedName>
    <definedName name="MMbtu" localSheetId="3">#REF!</definedName>
    <definedName name="MMbtu" localSheetId="9">#REF!</definedName>
    <definedName name="MMbtu" localSheetId="12">#REF!</definedName>
    <definedName name="MMbtu" localSheetId="0">#REF!</definedName>
    <definedName name="MMbtu">#REF!</definedName>
    <definedName name="Moderate" localSheetId="3">#REF!</definedName>
    <definedName name="Moderate" localSheetId="9">#REF!</definedName>
    <definedName name="Moderate" localSheetId="12">Reference!$M$15:$M$16</definedName>
    <definedName name="Moderate" localSheetId="0">#REF!</definedName>
    <definedName name="Moderate">#REF!</definedName>
    <definedName name="N">Lists!$A$14:$A$22</definedName>
    <definedName name="NA">Lists!$A$9:$A$11</definedName>
    <definedName name="Natural">[1]List!$C$13:$C$16</definedName>
    <definedName name="Natural_Draft" localSheetId="12">[4]Lists!$C$3:$C$6</definedName>
    <definedName name="Natural_Draft">Lists!$C$3:$C$6</definedName>
    <definedName name="Natural_Gas">Lists!$A$2:$A$4</definedName>
    <definedName name="NaturalNA" localSheetId="3">#REF!</definedName>
    <definedName name="NaturalNA" localSheetId="9">#REF!</definedName>
    <definedName name="NaturalNA" localSheetId="12">#REF!</definedName>
    <definedName name="NaturalNA" localSheetId="0">#REF!</definedName>
    <definedName name="NaturalNA">#REF!</definedName>
    <definedName name="Naturals">[5]List!$E$2:$E$5</definedName>
    <definedName name="NGas">Lists!$C$14:$C$16</definedName>
    <definedName name="Nnatural" localSheetId="3">#REF!</definedName>
    <definedName name="Nnatural" localSheetId="9">#REF!</definedName>
    <definedName name="Nnatural" localSheetId="12">#REF!</definedName>
    <definedName name="Nnatural" localSheetId="0">#REF!</definedName>
    <definedName name="Nnatural">#REF!</definedName>
    <definedName name="No">[5]List!$E$7:$E$9</definedName>
    <definedName name="Notes" localSheetId="3">#REF!</definedName>
    <definedName name="Notes" localSheetId="9">#REF!</definedName>
    <definedName name="Notes" localSheetId="12">#REF!</definedName>
    <definedName name="Notes" localSheetId="0">#REF!</definedName>
    <definedName name="Notes">#REF!</definedName>
    <definedName name="Notes_Completions" localSheetId="3">#REF!</definedName>
    <definedName name="Notes_Completions" localSheetId="9">#REF!</definedName>
    <definedName name="Notes_Completions" localSheetId="12">#REF!</definedName>
    <definedName name="Notes_Completions" localSheetId="0">#REF!</definedName>
    <definedName name="Notes_Completions">#REF!</definedName>
    <definedName name="Notes_JobReview" localSheetId="3">#REF!</definedName>
    <definedName name="Notes_JobReview" localSheetId="9">#REF!</definedName>
    <definedName name="Notes_JobReview" localSheetId="12">#REF!</definedName>
    <definedName name="Notes_JobReview" localSheetId="0">#REF!</definedName>
    <definedName name="Notes_JobReview">#REF!</definedName>
    <definedName name="OBR_Utility" localSheetId="3">#REF!</definedName>
    <definedName name="OBR_Utility" localSheetId="9">#REF!</definedName>
    <definedName name="OBR_Utility" localSheetId="12">#REF!</definedName>
    <definedName name="OBR_Utility" localSheetId="0">#REF!</definedName>
    <definedName name="OBR_Utility">#REF!</definedName>
    <definedName name="On_Demand" localSheetId="3">[2]Lists!$C$18:$C$22</definedName>
    <definedName name="On_Demand" localSheetId="9">[3]Lists!$C$18:$C$22</definedName>
    <definedName name="On_Demand">Lists!$C$18:$C$22</definedName>
    <definedName name="One">[1]List!$A$12:$A$17</definedName>
    <definedName name="OnePlus">[1]List!$A$12:$A$18</definedName>
    <definedName name="Ones" localSheetId="3">#REF!</definedName>
    <definedName name="Ones" localSheetId="9">#REF!</definedName>
    <definedName name="Ones" localSheetId="12">#REF!</definedName>
    <definedName name="Ones" localSheetId="0">#REF!</definedName>
    <definedName name="Ones">#REF!</definedName>
    <definedName name="Participating_Contractor" localSheetId="3">#REF!</definedName>
    <definedName name="Participating_Contractor" localSheetId="9">#REF!</definedName>
    <definedName name="Participating_Contractor" localSheetId="12">#REF!</definedName>
    <definedName name="Participating_Contractor" localSheetId="0">#REF!</definedName>
    <definedName name="Participating_Contractor">#REF!</definedName>
    <definedName name="Payback_Years" localSheetId="3">#REF!</definedName>
    <definedName name="Payback_Years" localSheetId="9">#REF!</definedName>
    <definedName name="Payback_Years" localSheetId="12">#REF!</definedName>
    <definedName name="Payback_Years" localSheetId="0">#REF!</definedName>
    <definedName name="Payback_Years">#REF!</definedName>
    <definedName name="Primary_Heating_Fuel" localSheetId="3">#REF!</definedName>
    <definedName name="Primary_Heating_Fuel" localSheetId="9">#REF!</definedName>
    <definedName name="Primary_Heating_Fuel" localSheetId="12">#REF!</definedName>
    <definedName name="Primary_Heating_Fuel" localSheetId="0">#REF!</definedName>
    <definedName name="Primary_Heating_Fuel">#REF!</definedName>
    <definedName name="_xlnm.Print_Area" localSheetId="7">'Change Order Form'!$A$1:$S$16</definedName>
    <definedName name="_xlnm.Print_Area" localSheetId="5">'Diagnostic Test Form'!$A$1:$R$139</definedName>
    <definedName name="_xlnm.Print_Area" localSheetId="4">'Inspection Disclaimers'!$B$2:$X$120</definedName>
    <definedName name="_xlnm.Print_Area" localSheetId="6">'No Heat Form'!$A$1:$Q$65</definedName>
    <definedName name="_xlnm.Print_Area" localSheetId="2">'Transmittal Inc'!$A$1:$E$67</definedName>
    <definedName name="_xlnm.Print_Area" localSheetId="1">'Transmittal Res'!$A$1:$E$56</definedName>
    <definedName name="_xlnm.Print_Area" localSheetId="0">Workbook!$B$1:$Y$170</definedName>
    <definedName name="_xlnm.Print_Titles" localSheetId="9">'Home Efficiency - PY21 Pricing'!$1:$4</definedName>
    <definedName name="Project_Type" localSheetId="3">#REF!</definedName>
    <definedName name="Project_Type" localSheetId="9">#REF!</definedName>
    <definedName name="Project_Type" localSheetId="12">#REF!</definedName>
    <definedName name="Project_Type" localSheetId="0">#REF!</definedName>
    <definedName name="Project_Type">#REF!</definedName>
    <definedName name="ProjectID" localSheetId="3">#REF!</definedName>
    <definedName name="ProjectID" localSheetId="9">#REF!</definedName>
    <definedName name="ProjectID" localSheetId="12">#REF!</definedName>
    <definedName name="ProjectID" localSheetId="0">#REF!</definedName>
    <definedName name="ProjectID">#REF!</definedName>
    <definedName name="Qualifications" localSheetId="3">#REF!</definedName>
    <definedName name="Qualifications" localSheetId="9">#REF!</definedName>
    <definedName name="Qualifications" localSheetId="12">#REF!</definedName>
    <definedName name="Qualifications" localSheetId="0">#REF!</definedName>
    <definedName name="Qualifications">#REF!</definedName>
    <definedName name="Ranch">[1]List!$G$2:$G$7</definedName>
    <definedName name="Ranchs" localSheetId="3">#REF!</definedName>
    <definedName name="Ranchs" localSheetId="9">#REF!</definedName>
    <definedName name="Ranchs" localSheetId="12">#REF!</definedName>
    <definedName name="Ranchs" localSheetId="0">#REF!</definedName>
    <definedName name="Ranchs">#REF!</definedName>
    <definedName name="Re_Completions" localSheetId="3">#REF!</definedName>
    <definedName name="Re_Completions" localSheetId="9">#REF!</definedName>
    <definedName name="Re_Completions" localSheetId="12">#REF!</definedName>
    <definedName name="Re_Completions" localSheetId="0">#REF!</definedName>
    <definedName name="Re_Completions">#REF!</definedName>
    <definedName name="Re_Reviews" localSheetId="3">#REF!</definedName>
    <definedName name="Re_Reviews" localSheetId="9">#REF!</definedName>
    <definedName name="Re_Reviews" localSheetId="12">#REF!</definedName>
    <definedName name="Re_Reviews" localSheetId="0">#REF!</definedName>
    <definedName name="Re_Reviews">#REF!</definedName>
    <definedName name="Ridge">[1]List!$E$2:$E$7</definedName>
    <definedName name="Ridges" localSheetId="3">#REF!</definedName>
    <definedName name="Ridges" localSheetId="9">#REF!</definedName>
    <definedName name="Ridges" localSheetId="12">#REF!</definedName>
    <definedName name="Ridges" localSheetId="0">#REF!</definedName>
    <definedName name="Ridges">#REF!</definedName>
    <definedName name="RJ" localSheetId="3">#REF!</definedName>
    <definedName name="RJ" localSheetId="9">#REF!</definedName>
    <definedName name="RJ" localSheetId="12">#REF!</definedName>
    <definedName name="RJ" localSheetId="0">#REF!</definedName>
    <definedName name="RJ">#REF!</definedName>
    <definedName name="Silvercote">[1]List!$G$13</definedName>
    <definedName name="SIR_Payback" localSheetId="3">#REF!</definedName>
    <definedName name="SIR_Payback" localSheetId="9">#REF!</definedName>
    <definedName name="SIR_Payback" localSheetId="12">#REF!</definedName>
    <definedName name="SIR_Payback" localSheetId="0">#REF!</definedName>
    <definedName name="SIR_Payback">#REF!</definedName>
    <definedName name="Slab" localSheetId="3">#REF!</definedName>
    <definedName name="Slab" localSheetId="9">#REF!</definedName>
    <definedName name="Slab" localSheetId="12">#REF!</definedName>
    <definedName name="Slab" localSheetId="0">#REF!</definedName>
    <definedName name="Slab">#REF!</definedName>
    <definedName name="SPF" localSheetId="3">#REF!</definedName>
    <definedName name="SPF" localSheetId="9">#REF!</definedName>
    <definedName name="SPF" localSheetId="12">#REF!</definedName>
    <definedName name="SPF" localSheetId="0">#REF!</definedName>
    <definedName name="SPF">#REF!</definedName>
    <definedName name="SPF_Open_Cell">[1]List!$E$33:$E$35</definedName>
    <definedName name="Tank">[1]List!$C$8:$C$11</definedName>
    <definedName name="TankNA" localSheetId="3">#REF!</definedName>
    <definedName name="TankNA" localSheetId="9">#REF!</definedName>
    <definedName name="TankNA" localSheetId="12">#REF!</definedName>
    <definedName name="TankNA" localSheetId="0">#REF!</definedName>
    <definedName name="TankNA">#REF!</definedName>
    <definedName name="Tanks">[5]List!$C$26:$C$30</definedName>
    <definedName name="Three" localSheetId="3">#REF!</definedName>
    <definedName name="Three" localSheetId="9">#REF!</definedName>
    <definedName name="Three" localSheetId="12">#REF!</definedName>
    <definedName name="Three" localSheetId="0">#REF!</definedName>
    <definedName name="Three">#REF!</definedName>
    <definedName name="To" localSheetId="3">#REF!</definedName>
    <definedName name="To" localSheetId="9">#REF!</definedName>
    <definedName name="To" localSheetId="12">#REF!</definedName>
    <definedName name="To" localSheetId="0">#REF!</definedName>
    <definedName name="To">#REF!</definedName>
    <definedName name="Total_Cost_of_Project" localSheetId="3">#REF!</definedName>
    <definedName name="Total_Cost_of_Project" localSheetId="9">#REF!</definedName>
    <definedName name="Total_Cost_of_Project" localSheetId="12">#REF!</definedName>
    <definedName name="Total_Cost_of_Project" localSheetId="0">#REF!</definedName>
    <definedName name="Total_Cost_of_Project">#REF!</definedName>
    <definedName name="Total_Eligible_Measures" localSheetId="3">#REF!</definedName>
    <definedName name="Total_Eligible_Measures" localSheetId="9">#REF!</definedName>
    <definedName name="Total_Eligible_Measures" localSheetId="12">#REF!</definedName>
    <definedName name="Total_Eligible_Measures" localSheetId="0">#REF!</definedName>
    <definedName name="Total_Eligible_Measures">#REF!</definedName>
    <definedName name="Ttank" localSheetId="3">#REF!</definedName>
    <definedName name="Ttank" localSheetId="9">#REF!</definedName>
    <definedName name="Ttank" localSheetId="12">#REF!</definedName>
    <definedName name="Ttank" localSheetId="0">#REF!</definedName>
    <definedName name="Ttank">#REF!</definedName>
    <definedName name="Utility_Providers" localSheetId="3">#REF!</definedName>
    <definedName name="Utility_Providers" localSheetId="9">#REF!</definedName>
    <definedName name="Utility_Providers" localSheetId="12">#REF!</definedName>
    <definedName name="Utility_Providers" localSheetId="0">#REF!</definedName>
    <definedName name="Utility_Providers">#REF!</definedName>
    <definedName name="WB" localSheetId="3">#REF!</definedName>
    <definedName name="WB" localSheetId="9">#REF!</definedName>
    <definedName name="WB" localSheetId="12">#REF!</definedName>
    <definedName name="WB" localSheetId="0">#REF!</definedName>
    <definedName name="WB">#REF!</definedName>
    <definedName name="WBNA" localSheetId="3">#REF!</definedName>
    <definedName name="WBNA" localSheetId="9">#REF!</definedName>
    <definedName name="WBNA" localSheetId="12">#REF!</definedName>
    <definedName name="WBNA" localSheetId="0">#REF!</definedName>
    <definedName name="WBNA">#REF!</definedName>
    <definedName name="WillBe">[1]List!$A$2:$A$4</definedName>
    <definedName name="Window">[1]List!$A$34:$A$37</definedName>
    <definedName name="X">[1]List!$A$5</definedName>
    <definedName name="Xs" localSheetId="3">#REF!</definedName>
    <definedName name="Xs" localSheetId="9">#REF!</definedName>
    <definedName name="Xs" localSheetId="12">#REF!</definedName>
    <definedName name="Xs" localSheetId="0">#REF!</definedName>
    <definedName name="Xs">#REF!</definedName>
    <definedName name="XX" localSheetId="12">[4]Lists!$A$6</definedName>
    <definedName name="XX">Lists!$A$6</definedName>
    <definedName name="Yes" localSheetId="3">#REF!</definedName>
    <definedName name="Yes" localSheetId="9">#REF!</definedName>
    <definedName name="Yes" localSheetId="12">Reference!$L$13:$L$14</definedName>
    <definedName name="Yes" localSheetId="0">[1]List!$A$2:$A$3</definedName>
    <definedName name="Yes">#REF!</definedName>
    <definedName name="YesNA">[1]List!$G$9:$G$11</definedName>
    <definedName name="YesNAs" localSheetId="3">#REF!</definedName>
    <definedName name="YesNAs" localSheetId="9">#REF!</definedName>
    <definedName name="YesNAs" localSheetId="12">#REF!</definedName>
    <definedName name="YesNAs" localSheetId="0">#REF!</definedName>
    <definedName name="YesNAs">#REF!</definedName>
    <definedName name="YesNo" localSheetId="3">[2]Lists!$C$9:$C$11</definedName>
    <definedName name="YesNo" localSheetId="9">[3]Lists!$C$9:$C$11</definedName>
    <definedName name="YesNo" localSheetId="12">[4]Lists!$C$9:$C$11</definedName>
    <definedName name="YesNo">Lists!$C$9:$C$11</definedName>
    <definedName name="Yess" localSheetId="3">#REF!</definedName>
    <definedName name="Yess" localSheetId="9">#REF!</definedName>
    <definedName name="Yess" localSheetId="12">#REF!</definedName>
    <definedName name="Yess" localSheetId="0">#REF!</definedName>
    <definedName name="Yess">#REF!</definedName>
    <definedName name="Yyes" localSheetId="3">#REF!</definedName>
    <definedName name="Yyes" localSheetId="9">#REF!</definedName>
    <definedName name="Yyes" localSheetId="12">#REF!</definedName>
    <definedName name="Yyes" localSheetId="0">#REF!</definedName>
    <definedName name="Yyes">#REF!</definedName>
    <definedName name="Z_82DA15CD_5E49_4A86_B817_C8E74303E90F_.wvu.Cols" localSheetId="7" hidden="1">'Change Order Form'!$D:$E,'Change Order Form'!$G:$L,'Change Order Form'!$O:$P</definedName>
    <definedName name="Z_82DA15CD_5E49_4A86_B817_C8E74303E90F_.wvu.PrintArea" localSheetId="3" hidden="1">'Ancillary Costs'!$A$1:$R$9</definedName>
    <definedName name="Z_82DA15CD_5E49_4A86_B817_C8E74303E90F_.wvu.PrintArea" localSheetId="7" hidden="1">'Change Order Form'!$A$1:$S$16</definedName>
    <definedName name="Z_82DA15CD_5E49_4A86_B817_C8E74303E90F_.wvu.PrintArea" localSheetId="5" hidden="1">'Diagnostic Test Form'!$A$1:$R$139</definedName>
    <definedName name="Z_82DA15CD_5E49_4A86_B817_C8E74303E90F_.wvu.PrintArea" localSheetId="2" hidden="1">'Transmittal Inc'!$A$1:$E$67</definedName>
    <definedName name="Z_82DA15CD_5E49_4A86_B817_C8E74303E90F_.wvu.PrintArea" localSheetId="1" hidden="1">'Transmittal Res'!$A$1:$E$56</definedName>
    <definedName name="Z_82DA15CD_5E49_4A86_B817_C8E74303E90F_.wvu.PrintArea" localSheetId="0" hidden="1">Workbook!$C$1:$Y$168</definedName>
    <definedName name="Z_82DA15CD_5E49_4A86_B817_C8E74303E90F_.wvu.Rows" localSheetId="2" hidden="1">'Transmittal Inc'!$10:$10,'Transmittal Inc'!$23:$25,'Transmittal Inc'!$68:$69</definedName>
    <definedName name="Z_82DA15CD_5E49_4A86_B817_C8E74303E90F_.wvu.Rows" localSheetId="1" hidden="1">'Transmittal Res'!$10:$10,'Transmittal Res'!$23:$25,'Transmittal Res'!#REF!,'Transmittal Res'!$57:$58</definedName>
    <definedName name="Z_82DA15CD_5E49_4A86_B817_C8E74303E90F_.wvu.Rows" localSheetId="0" hidden="1">Workbook!$10:$10,Workbook!$30:$30,Workbook!#REF!,Workbook!#REF!,Workbook!#REF!,Workbook!#REF!,Workbook!#REF!</definedName>
    <definedName name="Zero" localSheetId="3">#REF!</definedName>
    <definedName name="Zero" localSheetId="9">#REF!</definedName>
    <definedName name="Zero" localSheetId="12">#REF!</definedName>
    <definedName name="Zero" localSheetId="0">#REF!</definedName>
    <definedName name="Zero">#REF!</definedName>
  </definedNames>
  <calcPr calcId="162913" fullPrecision="0"/>
  <customWorkbookViews>
    <customWorkbookView name="Kilgore, David A - Personal View" guid="{82DA15CD-5E49-4A86-B817-C8E74303E90F}" mergeInterval="0" personalView="1" xWindow="-1485" yWindow="8" windowWidth="1349" windowHeight="995" tabRatio="952" activeSheetId="2"/>
  </customWorkbookViews>
</workbook>
</file>

<file path=xl/calcChain.xml><?xml version="1.0" encoding="utf-8"?>
<calcChain xmlns="http://schemas.openxmlformats.org/spreadsheetml/2006/main">
  <c r="L43" i="7" l="1"/>
  <c r="L42" i="7"/>
  <c r="L37" i="7"/>
  <c r="L36" i="7"/>
  <c r="L35" i="7"/>
  <c r="L34" i="7"/>
  <c r="L33" i="7"/>
  <c r="L32" i="7"/>
  <c r="L31" i="7"/>
  <c r="L30" i="7"/>
  <c r="L27" i="7"/>
  <c r="L43" i="6"/>
  <c r="L42" i="6"/>
  <c r="L37" i="6"/>
  <c r="L36" i="6"/>
  <c r="L35" i="6"/>
  <c r="L34" i="6"/>
  <c r="L33" i="6"/>
  <c r="L32" i="6"/>
  <c r="L31" i="6"/>
  <c r="L30" i="6"/>
  <c r="L27" i="6"/>
  <c r="W154" i="12" l="1"/>
  <c r="Q24" i="21" l="1"/>
  <c r="H92" i="12" l="1"/>
  <c r="K49" i="12" l="1"/>
  <c r="K43" i="12"/>
  <c r="K39" i="12"/>
  <c r="N111" i="12" l="1"/>
  <c r="N115" i="12" s="1"/>
  <c r="H111" i="12"/>
  <c r="Q111" i="12" s="1"/>
  <c r="A29" i="7"/>
  <c r="L29" i="7" s="1"/>
  <c r="A29" i="6"/>
  <c r="L29" i="6" s="1"/>
  <c r="A28" i="7"/>
  <c r="L28" i="7" s="1"/>
  <c r="A28" i="6"/>
  <c r="L28" i="6" s="1"/>
  <c r="Q92" i="12"/>
  <c r="H88" i="12"/>
  <c r="Q88" i="12" s="1"/>
  <c r="D38" i="7" s="1"/>
  <c r="B43" i="7"/>
  <c r="B40" i="7"/>
  <c r="B39" i="7"/>
  <c r="C39" i="7"/>
  <c r="B38" i="7"/>
  <c r="J38" i="7" s="1"/>
  <c r="C38" i="7"/>
  <c r="B27" i="7"/>
  <c r="C29" i="7"/>
  <c r="C29" i="6"/>
  <c r="H49" i="12"/>
  <c r="Q49" i="12" s="1"/>
  <c r="H43" i="12"/>
  <c r="Q43" i="12" s="1"/>
  <c r="B29" i="6"/>
  <c r="B29" i="7"/>
  <c r="O96" i="5"/>
  <c r="R130" i="5" s="1"/>
  <c r="F96" i="5"/>
  <c r="R114" i="5" s="1"/>
  <c r="B142" i="12"/>
  <c r="B148" i="12"/>
  <c r="H112" i="12"/>
  <c r="Q112" i="12" s="1"/>
  <c r="Y112" i="12" s="1"/>
  <c r="J47" i="5"/>
  <c r="Q6" i="5"/>
  <c r="K6" i="5"/>
  <c r="C6" i="5"/>
  <c r="K5" i="5"/>
  <c r="C5" i="5"/>
  <c r="C47" i="5" s="1"/>
  <c r="H76" i="12"/>
  <c r="Q76" i="12" s="1"/>
  <c r="Y76" i="12" s="1"/>
  <c r="D10" i="14"/>
  <c r="V9" i="14"/>
  <c r="P9" i="14"/>
  <c r="P8" i="14"/>
  <c r="D9" i="14"/>
  <c r="D8" i="14"/>
  <c r="B146" i="12"/>
  <c r="B140" i="12"/>
  <c r="W138" i="12" s="1"/>
  <c r="B47" i="7" s="1"/>
  <c r="B147" i="12"/>
  <c r="B145" i="12"/>
  <c r="B144" i="12"/>
  <c r="B141" i="12"/>
  <c r="B139" i="12"/>
  <c r="B138" i="12"/>
  <c r="W152" i="12"/>
  <c r="B21" i="7"/>
  <c r="B21" i="6"/>
  <c r="E53" i="7"/>
  <c r="A53" i="7"/>
  <c r="E52" i="7"/>
  <c r="A52" i="7"/>
  <c r="D48" i="7"/>
  <c r="A48" i="7"/>
  <c r="D47" i="7"/>
  <c r="A47" i="7"/>
  <c r="A44" i="7"/>
  <c r="A43" i="7"/>
  <c r="C42" i="7"/>
  <c r="B42" i="7"/>
  <c r="A42" i="7"/>
  <c r="C41" i="7"/>
  <c r="B41" i="7"/>
  <c r="J41" i="7" s="1"/>
  <c r="A41" i="7"/>
  <c r="C40" i="7"/>
  <c r="A40" i="7"/>
  <c r="A39" i="7"/>
  <c r="A38" i="7"/>
  <c r="C37" i="7"/>
  <c r="B37" i="7"/>
  <c r="A37" i="7"/>
  <c r="C36" i="7"/>
  <c r="B36" i="7"/>
  <c r="A36" i="7"/>
  <c r="C35" i="7"/>
  <c r="B35" i="7"/>
  <c r="A35" i="7"/>
  <c r="C34" i="7"/>
  <c r="B34" i="7"/>
  <c r="J34" i="7" s="1"/>
  <c r="A34" i="7"/>
  <c r="C33" i="7"/>
  <c r="B33" i="7"/>
  <c r="A33" i="7"/>
  <c r="C32" i="7"/>
  <c r="B32" i="7"/>
  <c r="A32" i="7"/>
  <c r="C31" i="7"/>
  <c r="B31" i="7"/>
  <c r="A31" i="7"/>
  <c r="C30" i="7"/>
  <c r="B30" i="7"/>
  <c r="J30" i="7" s="1"/>
  <c r="A30" i="7"/>
  <c r="C28" i="7"/>
  <c r="B28" i="7"/>
  <c r="C27" i="7"/>
  <c r="A27" i="7"/>
  <c r="B20" i="7"/>
  <c r="B18" i="7"/>
  <c r="B5" i="7"/>
  <c r="B16" i="7" s="1"/>
  <c r="E53" i="6"/>
  <c r="E52" i="6"/>
  <c r="A53" i="6"/>
  <c r="A52" i="6"/>
  <c r="D48" i="6"/>
  <c r="D47" i="6"/>
  <c r="A48" i="6"/>
  <c r="A47" i="6"/>
  <c r="G18" i="13"/>
  <c r="G17" i="13"/>
  <c r="G16" i="13"/>
  <c r="G15" i="13"/>
  <c r="G14" i="13"/>
  <c r="G13" i="13"/>
  <c r="G12" i="13"/>
  <c r="G11" i="13"/>
  <c r="G10" i="13"/>
  <c r="G9" i="13"/>
  <c r="G4" i="13"/>
  <c r="G5" i="13"/>
  <c r="G6" i="13"/>
  <c r="G7" i="13"/>
  <c r="G8" i="13"/>
  <c r="G2" i="13"/>
  <c r="C42" i="6"/>
  <c r="C41" i="6"/>
  <c r="C40" i="6"/>
  <c r="C39" i="6"/>
  <c r="C38" i="6"/>
  <c r="C37" i="6"/>
  <c r="C36" i="6"/>
  <c r="C35" i="6"/>
  <c r="C34" i="6"/>
  <c r="C33" i="6"/>
  <c r="C32" i="6"/>
  <c r="C31" i="6"/>
  <c r="C30" i="6"/>
  <c r="C28" i="6"/>
  <c r="C27" i="6"/>
  <c r="B43" i="6"/>
  <c r="B42" i="6"/>
  <c r="B41" i="6"/>
  <c r="J41" i="6" s="1"/>
  <c r="B40" i="6"/>
  <c r="J40" i="6" s="1"/>
  <c r="B39" i="6"/>
  <c r="J39" i="6" s="1"/>
  <c r="B38" i="6"/>
  <c r="B37" i="6"/>
  <c r="B36" i="6"/>
  <c r="B35" i="6"/>
  <c r="B34" i="6"/>
  <c r="B33" i="6"/>
  <c r="J33" i="6" s="1"/>
  <c r="B32" i="6"/>
  <c r="J32" i="6" s="1"/>
  <c r="B31" i="6"/>
  <c r="B30" i="6"/>
  <c r="B28" i="6"/>
  <c r="A44" i="6"/>
  <c r="A43" i="6"/>
  <c r="A42" i="6"/>
  <c r="A41" i="6"/>
  <c r="A40" i="6"/>
  <c r="A39" i="6"/>
  <c r="A38" i="6"/>
  <c r="A37" i="6"/>
  <c r="A36" i="6"/>
  <c r="A35" i="6"/>
  <c r="A34" i="6"/>
  <c r="A33" i="6"/>
  <c r="A32" i="6"/>
  <c r="A31" i="6"/>
  <c r="A30" i="6"/>
  <c r="A27" i="6"/>
  <c r="B20" i="6"/>
  <c r="B18" i="6"/>
  <c r="B5" i="6"/>
  <c r="B16" i="6" s="1"/>
  <c r="B14" i="6"/>
  <c r="B27" i="6"/>
  <c r="H101" i="12"/>
  <c r="Q101" i="12" s="1"/>
  <c r="H106" i="12"/>
  <c r="Q106" i="12" s="1"/>
  <c r="H96" i="12"/>
  <c r="Q96" i="12" s="1"/>
  <c r="H84" i="12"/>
  <c r="Q84" i="12" s="1"/>
  <c r="H80" i="12"/>
  <c r="Q80" i="12" s="1"/>
  <c r="H71" i="12"/>
  <c r="Q71" i="12" s="1"/>
  <c r="H67" i="12"/>
  <c r="Q67" i="12" s="1"/>
  <c r="Y67" i="12" s="1"/>
  <c r="H63" i="12"/>
  <c r="Q63" i="12" s="1"/>
  <c r="D32" i="6" s="1"/>
  <c r="H59" i="12"/>
  <c r="H55" i="12"/>
  <c r="H39" i="12"/>
  <c r="Q39" i="12" s="1"/>
  <c r="W135" i="12"/>
  <c r="C44" i="7" s="1"/>
  <c r="E44" i="7" s="1"/>
  <c r="Q59" i="12"/>
  <c r="D31" i="6" s="1"/>
  <c r="Q55" i="12"/>
  <c r="D30" i="7" s="1"/>
  <c r="C94" i="5"/>
  <c r="S8" i="3"/>
  <c r="S9" i="3"/>
  <c r="S10" i="3"/>
  <c r="S11" i="3"/>
  <c r="S12" i="3"/>
  <c r="S13" i="3"/>
  <c r="S14" i="3"/>
  <c r="S15" i="3"/>
  <c r="S16" i="3"/>
  <c r="S7" i="3"/>
  <c r="H21" i="10"/>
  <c r="H22" i="10"/>
  <c r="H18" i="10"/>
  <c r="H19" i="10" s="1"/>
  <c r="A45" i="5"/>
  <c r="A46" i="5"/>
  <c r="I53" i="5"/>
  <c r="O53" i="5"/>
  <c r="I54" i="5"/>
  <c r="O54" i="5"/>
  <c r="I55" i="5"/>
  <c r="O55" i="5"/>
  <c r="I56" i="5"/>
  <c r="O56" i="5"/>
  <c r="A92" i="5"/>
  <c r="A93" i="5"/>
  <c r="L102" i="5"/>
  <c r="P102" i="5"/>
  <c r="L103" i="5"/>
  <c r="P103" i="5" s="1"/>
  <c r="L104" i="5"/>
  <c r="P104" i="5" s="1"/>
  <c r="L105" i="5"/>
  <c r="P105" i="5"/>
  <c r="L107" i="5"/>
  <c r="P107" i="5" s="1"/>
  <c r="L108" i="5"/>
  <c r="P108" i="5"/>
  <c r="R110" i="5"/>
  <c r="R111" i="5"/>
  <c r="R113" i="5" s="1"/>
  <c r="R115" i="5" s="1"/>
  <c r="L118" i="5"/>
  <c r="P118" i="5"/>
  <c r="L119" i="5"/>
  <c r="P119" i="5" s="1"/>
  <c r="L120" i="5"/>
  <c r="P120" i="5"/>
  <c r="L121" i="5"/>
  <c r="P121" i="5" s="1"/>
  <c r="L123" i="5"/>
  <c r="P123" i="5"/>
  <c r="L124" i="5"/>
  <c r="P124" i="5" s="1"/>
  <c r="O126" i="5"/>
  <c r="R126" i="5"/>
  <c r="R127" i="5"/>
  <c r="R129" i="5" s="1"/>
  <c r="R131" i="5" s="1"/>
  <c r="P125" i="5" l="1"/>
  <c r="R128" i="5" s="1"/>
  <c r="P109" i="5"/>
  <c r="R112" i="5" s="1"/>
  <c r="J28" i="6"/>
  <c r="J42" i="7"/>
  <c r="J42" i="6"/>
  <c r="J40" i="7"/>
  <c r="J39" i="7"/>
  <c r="J38" i="6"/>
  <c r="J37" i="6"/>
  <c r="J37" i="7"/>
  <c r="J35" i="6"/>
  <c r="J35" i="7"/>
  <c r="J36" i="6"/>
  <c r="J36" i="7"/>
  <c r="J34" i="6"/>
  <c r="J32" i="7"/>
  <c r="J31" i="7"/>
  <c r="J31" i="6"/>
  <c r="J30" i="6"/>
  <c r="J29" i="7"/>
  <c r="J29" i="6"/>
  <c r="J28" i="7"/>
  <c r="J27" i="7"/>
  <c r="J27" i="6"/>
  <c r="C44" i="6"/>
  <c r="E44" i="6" s="1"/>
  <c r="G44" i="6" s="1"/>
  <c r="W145" i="12"/>
  <c r="C48" i="6" s="1"/>
  <c r="J33" i="7"/>
  <c r="Q115" i="12"/>
  <c r="E38" i="7"/>
  <c r="H38" i="7" s="1"/>
  <c r="W144" i="12"/>
  <c r="B48" i="6" s="1"/>
  <c r="D49" i="6"/>
  <c r="E31" i="6"/>
  <c r="G31" i="6" s="1"/>
  <c r="H31" i="6" s="1"/>
  <c r="C43" i="6"/>
  <c r="J43" i="6" s="1"/>
  <c r="D42" i="6"/>
  <c r="E42" i="6" s="1"/>
  <c r="G42" i="6" s="1"/>
  <c r="E32" i="6"/>
  <c r="G32" i="6" s="1"/>
  <c r="H32" i="6" s="1"/>
  <c r="E30" i="7"/>
  <c r="G30" i="7" s="1"/>
  <c r="D49" i="7"/>
  <c r="J94" i="5"/>
  <c r="C43" i="7"/>
  <c r="J43" i="7" s="1"/>
  <c r="Y111" i="12"/>
  <c r="D30" i="6"/>
  <c r="E30" i="6" s="1"/>
  <c r="G30" i="6" s="1"/>
  <c r="H30" i="6" s="1"/>
  <c r="D33" i="7"/>
  <c r="E33" i="7" s="1"/>
  <c r="G33" i="7" s="1"/>
  <c r="H33" i="7" s="1"/>
  <c r="D31" i="7"/>
  <c r="E31" i="7" s="1"/>
  <c r="G31" i="7" s="1"/>
  <c r="H31" i="7" s="1"/>
  <c r="D36" i="6"/>
  <c r="E36" i="6" s="1"/>
  <c r="G36" i="6" s="1"/>
  <c r="D28" i="7"/>
  <c r="E28" i="7" s="1"/>
  <c r="G28" i="7" s="1"/>
  <c r="Y43" i="12"/>
  <c r="Y84" i="12"/>
  <c r="D37" i="7"/>
  <c r="E37" i="7" s="1"/>
  <c r="G37" i="7" s="1"/>
  <c r="H37" i="7" s="1"/>
  <c r="D37" i="6"/>
  <c r="E37" i="6" s="1"/>
  <c r="G37" i="6" s="1"/>
  <c r="H37" i="6" s="1"/>
  <c r="D33" i="6"/>
  <c r="E33" i="6" s="1"/>
  <c r="G33" i="6" s="1"/>
  <c r="H33" i="6" s="1"/>
  <c r="Y55" i="12"/>
  <c r="Y88" i="12"/>
  <c r="Y106" i="12"/>
  <c r="Y49" i="12"/>
  <c r="D29" i="7"/>
  <c r="E29" i="7" s="1"/>
  <c r="D29" i="6"/>
  <c r="E29" i="6" s="1"/>
  <c r="D41" i="6"/>
  <c r="E41" i="6" s="1"/>
  <c r="G41" i="6" s="1"/>
  <c r="Y101" i="12"/>
  <c r="D41" i="7"/>
  <c r="E41" i="7" s="1"/>
  <c r="G41" i="7" s="1"/>
  <c r="Y80" i="12"/>
  <c r="D35" i="6"/>
  <c r="E35" i="6" s="1"/>
  <c r="D35" i="7"/>
  <c r="E35" i="7" s="1"/>
  <c r="W139" i="12"/>
  <c r="Y39" i="12"/>
  <c r="D27" i="7"/>
  <c r="E27" i="7" s="1"/>
  <c r="D27" i="6"/>
  <c r="E27" i="6" s="1"/>
  <c r="Y96" i="12"/>
  <c r="D40" i="7"/>
  <c r="E40" i="7" s="1"/>
  <c r="G40" i="7" s="1"/>
  <c r="D40" i="6"/>
  <c r="E40" i="6" s="1"/>
  <c r="G40" i="6" s="1"/>
  <c r="D39" i="6"/>
  <c r="E39" i="6" s="1"/>
  <c r="H39" i="6" s="1"/>
  <c r="Y92" i="12"/>
  <c r="D39" i="7"/>
  <c r="E39" i="7" s="1"/>
  <c r="H39" i="7" s="1"/>
  <c r="D34" i="6"/>
  <c r="E34" i="6" s="1"/>
  <c r="Y71" i="12"/>
  <c r="D34" i="7"/>
  <c r="E34" i="7" s="1"/>
  <c r="D43" i="7"/>
  <c r="D43" i="6"/>
  <c r="D28" i="6"/>
  <c r="E28" i="6" s="1"/>
  <c r="D32" i="7"/>
  <c r="E32" i="7" s="1"/>
  <c r="D38" i="6"/>
  <c r="E38" i="6" s="1"/>
  <c r="H38" i="6" s="1"/>
  <c r="D42" i="7"/>
  <c r="E42" i="7" s="1"/>
  <c r="G42" i="7" s="1"/>
  <c r="Y63" i="12"/>
  <c r="D36" i="7"/>
  <c r="E36" i="7" s="1"/>
  <c r="Y59" i="12"/>
  <c r="G44" i="7"/>
  <c r="B47" i="6"/>
  <c r="E48" i="6" l="1"/>
  <c r="C48" i="7"/>
  <c r="H30" i="7"/>
  <c r="Y115" i="12"/>
  <c r="H36" i="6"/>
  <c r="W148" i="12"/>
  <c r="W150" i="12"/>
  <c r="B48" i="7"/>
  <c r="B49" i="7" s="1"/>
  <c r="E43" i="6"/>
  <c r="G43" i="6" s="1"/>
  <c r="E43" i="7"/>
  <c r="G43" i="7" s="1"/>
  <c r="H28" i="7"/>
  <c r="W151" i="12"/>
  <c r="C47" i="7"/>
  <c r="C47" i="6"/>
  <c r="C49" i="6" s="1"/>
  <c r="G28" i="6"/>
  <c r="H28" i="6" s="1"/>
  <c r="G27" i="7"/>
  <c r="G34" i="7"/>
  <c r="H34" i="7" s="1"/>
  <c r="W142" i="12"/>
  <c r="G35" i="7"/>
  <c r="H35" i="7" s="1"/>
  <c r="G29" i="6"/>
  <c r="H29" i="6" s="1"/>
  <c r="G36" i="7"/>
  <c r="H36" i="7" s="1"/>
  <c r="G34" i="6"/>
  <c r="H34" i="6" s="1"/>
  <c r="G35" i="6"/>
  <c r="H35" i="6" s="1"/>
  <c r="G29" i="7"/>
  <c r="H29" i="7" s="1"/>
  <c r="W153" i="12"/>
  <c r="W155" i="12" s="1"/>
  <c r="G32" i="7"/>
  <c r="H32" i="7" s="1"/>
  <c r="G27" i="6"/>
  <c r="H27" i="6" s="1"/>
  <c r="B49" i="6"/>
  <c r="H44" i="6"/>
  <c r="H44" i="7"/>
  <c r="AA155" i="12" l="1"/>
  <c r="E48" i="7"/>
  <c r="E47" i="6"/>
  <c r="E49" i="6" s="1"/>
  <c r="G46" i="7"/>
  <c r="G46" i="6"/>
  <c r="H27" i="7"/>
  <c r="H46" i="7" s="1"/>
  <c r="H46" i="6"/>
  <c r="C49" i="7"/>
  <c r="E47" i="7"/>
  <c r="E49" i="7" l="1"/>
  <c r="C53" i="6"/>
  <c r="C52" i="7"/>
  <c r="D53" i="7"/>
  <c r="C53" i="7"/>
  <c r="D52" i="7"/>
  <c r="C52" i="6"/>
  <c r="D52" i="6"/>
  <c r="D53" i="6"/>
</calcChain>
</file>

<file path=xl/comments1.xml><?xml version="1.0" encoding="utf-8"?>
<comments xmlns="http://schemas.openxmlformats.org/spreadsheetml/2006/main">
  <authors>
    <author>Marner, Scott A.</author>
  </authors>
  <commentList>
    <comment ref="L52" authorId="0" shapeId="0">
      <text>
        <r>
          <rPr>
            <b/>
            <sz val="9"/>
            <color indexed="81"/>
            <rFont val="Tahoma"/>
            <family val="2"/>
          </rPr>
          <t>Acceptable/Unaccpetable</t>
        </r>
        <r>
          <rPr>
            <sz val="9"/>
            <color indexed="81"/>
            <rFont val="Tahoma"/>
            <family val="2"/>
          </rPr>
          <t xml:space="preserve">
</t>
        </r>
      </text>
    </comment>
    <comment ref="R52" authorId="0" shapeId="0">
      <text>
        <r>
          <rPr>
            <b/>
            <sz val="9"/>
            <color indexed="81"/>
            <rFont val="Tahoma"/>
            <family val="2"/>
          </rPr>
          <t>Acceptable/Unaccpetable</t>
        </r>
        <r>
          <rPr>
            <sz val="9"/>
            <color indexed="81"/>
            <rFont val="Tahoma"/>
            <family val="2"/>
          </rPr>
          <t xml:space="preserve">
</t>
        </r>
      </text>
    </comment>
  </commentList>
</comments>
</file>

<file path=xl/sharedStrings.xml><?xml version="1.0" encoding="utf-8"?>
<sst xmlns="http://schemas.openxmlformats.org/spreadsheetml/2006/main" count="1429" uniqueCount="961">
  <si>
    <t>HEP</t>
  </si>
  <si>
    <t>HVAC</t>
  </si>
  <si>
    <t>HEP Only</t>
  </si>
  <si>
    <t>HVAC Only</t>
  </si>
  <si>
    <t>Comprehensive</t>
  </si>
  <si>
    <t>Average Project Cost:</t>
  </si>
  <si>
    <t>Maximum Project Cost:</t>
  </si>
  <si>
    <t>Average $/SF:</t>
  </si>
  <si>
    <t>Maximum $/SF:</t>
  </si>
  <si>
    <t>Maximum $/MMBTU:</t>
  </si>
  <si>
    <t>Average $/MMBTU:</t>
  </si>
  <si>
    <t>Average Incentive %:</t>
  </si>
  <si>
    <t>Measure</t>
  </si>
  <si>
    <t>QTY</t>
  </si>
  <si>
    <t>Price</t>
  </si>
  <si>
    <t>Incentive</t>
  </si>
  <si>
    <t>kWh</t>
  </si>
  <si>
    <t>therms</t>
  </si>
  <si>
    <t>Pricing Comparison Lookup</t>
  </si>
  <si>
    <t>Air Sealing</t>
  </si>
  <si>
    <t>Attic Insulation - R11 to R49</t>
  </si>
  <si>
    <t>Wall Insulation</t>
  </si>
  <si>
    <t>Rim Joist Insulation</t>
  </si>
  <si>
    <t>Gas Furnace 95% AFUE</t>
  </si>
  <si>
    <t>Gas Boiler 90% AFUE</t>
  </si>
  <si>
    <t>Programmable Thermostat - Gas Heat</t>
  </si>
  <si>
    <t>Other</t>
  </si>
  <si>
    <t>Minimum Incentive %:</t>
  </si>
  <si>
    <t>Approved</t>
  </si>
  <si>
    <t>Denied</t>
  </si>
  <si>
    <t>Notes:</t>
  </si>
  <si>
    <t>Averages based on PY8 data through January 2016. Maximums and minimums are 1.28 standards deviations from the mean to set standard at 90th percentile.</t>
  </si>
  <si>
    <t>Retail Cost</t>
  </si>
  <si>
    <t>Yes</t>
  </si>
  <si>
    <t>No</t>
  </si>
  <si>
    <t>Moderate</t>
  </si>
  <si>
    <t>Low</t>
  </si>
  <si>
    <t>Customer Address:</t>
  </si>
  <si>
    <t>Customer Name:</t>
  </si>
  <si>
    <t>To:</t>
  </si>
  <si>
    <t>Job Review Notes:</t>
  </si>
  <si>
    <t>Project must be completed by:</t>
  </si>
  <si>
    <t>Re:</t>
  </si>
  <si>
    <t>Date:</t>
  </si>
  <si>
    <t>From:</t>
  </si>
  <si>
    <t>CC:</t>
  </si>
  <si>
    <t>Satisfactory Review</t>
  </si>
  <si>
    <t>Participating Contractor(s):</t>
  </si>
  <si>
    <t>Project Financials</t>
  </si>
  <si>
    <t>Total Project</t>
  </si>
  <si>
    <t>Reservation Approval</t>
  </si>
  <si>
    <t>Factor</t>
  </si>
  <si>
    <t>Model #</t>
  </si>
  <si>
    <t>AFUE</t>
  </si>
  <si>
    <t>Net Cost</t>
  </si>
  <si>
    <t>IL</t>
  </si>
  <si>
    <t>Customer Signature</t>
  </si>
  <si>
    <t>Date</t>
  </si>
  <si>
    <t>Manufacturer</t>
  </si>
  <si>
    <t>Condition</t>
  </si>
  <si>
    <t>Type</t>
  </si>
  <si>
    <t>Rated SEER</t>
  </si>
  <si>
    <t>Location</t>
  </si>
  <si>
    <t>Vermiculite</t>
  </si>
  <si>
    <t>N/A</t>
  </si>
  <si>
    <t>Smart Thermostat- Gas Heat</t>
  </si>
  <si>
    <t>Smart Thermostat- ASHP</t>
  </si>
  <si>
    <t>ASHP</t>
  </si>
  <si>
    <t>Electric</t>
  </si>
  <si>
    <t>NA</t>
  </si>
  <si>
    <t>Boiler</t>
  </si>
  <si>
    <t>Good</t>
  </si>
  <si>
    <t>Fair</t>
  </si>
  <si>
    <t>Poor</t>
  </si>
  <si>
    <t>Basement</t>
  </si>
  <si>
    <t>Attic</t>
  </si>
  <si>
    <t>Tank</t>
  </si>
  <si>
    <t>On Demand</t>
  </si>
  <si>
    <t>Heat Pump</t>
  </si>
  <si>
    <t>All</t>
  </si>
  <si>
    <t>North</t>
  </si>
  <si>
    <t>South</t>
  </si>
  <si>
    <t>West</t>
  </si>
  <si>
    <t>East</t>
  </si>
  <si>
    <t>Location:</t>
  </si>
  <si>
    <t>Location 1:</t>
  </si>
  <si>
    <t>Location 2:</t>
  </si>
  <si>
    <t>Walls</t>
  </si>
  <si>
    <t>Please complete all required information and submit this form as an attachment to the Incentive Application</t>
  </si>
  <si>
    <t>Section 1:  Project Identification</t>
  </si>
  <si>
    <t>Project ID           (if required):</t>
  </si>
  <si>
    <t>Homeowner Name:</t>
  </si>
  <si>
    <t>City:</t>
  </si>
  <si>
    <t>Pre-Test Date:</t>
  </si>
  <si>
    <t>Post-Test Date:</t>
  </si>
  <si>
    <t>Program Ally Company Name:</t>
  </si>
  <si>
    <t>BPI-Certified Tester Name:</t>
  </si>
  <si>
    <t>Was combustion safety testing required for this home?  Y / N:</t>
  </si>
  <si>
    <t>Reference</t>
  </si>
  <si>
    <t>Selected Inspection Item</t>
  </si>
  <si>
    <t>Pre-Test Y/N</t>
  </si>
  <si>
    <t>Post-Test Y/N</t>
  </si>
  <si>
    <t>Conditions for entry</t>
  </si>
  <si>
    <t>House ambient combustible fuel gas &gt; 10% LEL</t>
  </si>
  <si>
    <t>If ambient CO is 70 PPM or greater</t>
  </si>
  <si>
    <t>BPI-1200 7.3</t>
  </si>
  <si>
    <t>House ambient CO level (PPM)</t>
  </si>
  <si>
    <t xml:space="preserve"> - Terminate the inspection</t>
  </si>
  <si>
    <t>Natural gas and LP gas piping system inspection and leak testing</t>
  </si>
  <si>
    <t>Gas leak testing completed</t>
  </si>
  <si>
    <t xml:space="preserve"> - Notify occupants to evacuate</t>
  </si>
  <si>
    <t>Gas leak(s) found</t>
  </si>
  <si>
    <t xml:space="preserve"> - Notify emergency services from outside</t>
  </si>
  <si>
    <t>Gas lines or connectors unsafe or uncoated brass</t>
  </si>
  <si>
    <t>If ambient CO is 36-69 PPM</t>
  </si>
  <si>
    <t>BPI-1200 7.5</t>
  </si>
  <si>
    <t>Visibly worn flex gas line or pre-1973</t>
  </si>
  <si>
    <t xml:space="preserve"> - Advise the homeowner of elevated level</t>
  </si>
  <si>
    <t>Visual inspection of CAZ</t>
  </si>
  <si>
    <t>CAZ clear of flammable products</t>
  </si>
  <si>
    <t xml:space="preserve"> - Open doors and windows</t>
  </si>
  <si>
    <t>Vent connectors clearance from combustibles</t>
  </si>
  <si>
    <t xml:space="preserve"> - Recommend CO sources be turned off</t>
  </si>
  <si>
    <t>BPI-1200 7.7</t>
  </si>
  <si>
    <t>Visual inspection of combustion appliances and venting systems                                  BPI-1200 7.8</t>
  </si>
  <si>
    <t>Venting system 1/4" rise per foot</t>
  </si>
  <si>
    <t>If ambient CO is 9-35 PPM</t>
  </si>
  <si>
    <t>Masonry chimney lined (Y/N/NA)</t>
  </si>
  <si>
    <t>Lower BTU appliance enters main flue after higher BTU appliance (Y/N/NA)</t>
  </si>
  <si>
    <t xml:space="preserve"> - Recommend open doors and windows</t>
  </si>
  <si>
    <t xml:space="preserve"> - Recommend CO sources be checked</t>
  </si>
  <si>
    <t>Unvented heater ANSI Z21.11.2  label (Y/N/NA)</t>
  </si>
  <si>
    <t>Action if house ambient combustible fuel gas is &gt; 10% LEL:</t>
  </si>
  <si>
    <t>Terminate inspection, notify to evacuate, notify emergency services from outside</t>
  </si>
  <si>
    <t>B Vent - 6 in</t>
  </si>
  <si>
    <t>L Vent - 6 in</t>
  </si>
  <si>
    <t>Single wall metal pipe - 9 in</t>
  </si>
  <si>
    <t>If any portion of the combustion appliance and fuel distribution system inspection did not meet BPI-1200 standards, describe actions taken:</t>
  </si>
  <si>
    <t>CAZ #1 Pre</t>
  </si>
  <si>
    <t>&gt; 70?        Y / N</t>
  </si>
  <si>
    <t>CAZ #1 Post</t>
  </si>
  <si>
    <t>CAZ #2 Pre</t>
  </si>
  <si>
    <t>CAZ #2 Post</t>
  </si>
  <si>
    <r>
      <rPr>
        <sz val="7.5"/>
        <color theme="1"/>
        <rFont val="Calibri"/>
        <family val="2"/>
        <scheme val="minor"/>
      </rPr>
      <t>Baseline pressure</t>
    </r>
    <r>
      <rPr>
        <sz val="8"/>
        <color theme="1"/>
        <rFont val="Calibri"/>
        <family val="2"/>
        <scheme val="minor"/>
      </rPr>
      <t xml:space="preserve"> </t>
    </r>
    <r>
      <rPr>
        <sz val="5.5"/>
        <color theme="1"/>
        <rFont val="Calibri"/>
        <family val="2"/>
        <scheme val="minor"/>
      </rPr>
      <t>(interior doors closed except rooms with exhaust fans or returns to central air)</t>
    </r>
  </si>
  <si>
    <t>Pressure with exhaust equipment on</t>
  </si>
  <si>
    <t>Pressure with air handler on</t>
  </si>
  <si>
    <t xml:space="preserve">Pressure with air handler turned either on or off and CAZ doors open </t>
  </si>
  <si>
    <t>Project ID:</t>
  </si>
  <si>
    <t>Spillage test</t>
  </si>
  <si>
    <t>CO pre-test (PPM)</t>
  </si>
  <si>
    <t>CO post-test (PPM)</t>
  </si>
  <si>
    <t>(P / F)</t>
  </si>
  <si>
    <t>CO</t>
  </si>
  <si>
    <t>O2</t>
  </si>
  <si>
    <t>CO Air-Free</t>
  </si>
  <si>
    <t>Thresh</t>
  </si>
  <si>
    <t>CAZ #</t>
  </si>
  <si>
    <t>Pre</t>
  </si>
  <si>
    <t>Post</t>
  </si>
  <si>
    <t>Meas</t>
  </si>
  <si>
    <t>Calc</t>
  </si>
  <si>
    <t>-hold</t>
  </si>
  <si>
    <t>A / U</t>
  </si>
  <si>
    <t>DHW</t>
  </si>
  <si>
    <t>Heat</t>
  </si>
  <si>
    <t>Oven</t>
  </si>
  <si>
    <t>Actions For Failed CAZ Tests</t>
  </si>
  <si>
    <t>If any appliance failed spillage or tested unacceptable for CO, or if ambient CO level in CAZ became elevated, state actions taken:</t>
  </si>
  <si>
    <t>Spillage and carbon monoxide in combustion appliances BPI-1200 Annex D</t>
  </si>
  <si>
    <t xml:space="preserve">CO above threshold limit is unacceptable, advise homeowner the appliance should be serviced immediately by a qualified professional  </t>
  </si>
  <si>
    <t>If CO level is unacceptable and spillage is not present, testing may continue at discretion of tester</t>
  </si>
  <si>
    <t>Carbon monoxide threshold limits BPI-1200 7.9.5 Table 1</t>
  </si>
  <si>
    <t xml:space="preserve">Illinois Weather &amp; Shielding Factors          </t>
  </si>
  <si>
    <t>Story Factors (S)             BPI-1200 Annex I.1.4</t>
  </si>
  <si>
    <t>Appliance</t>
  </si>
  <si>
    <t>CO Threshold Limit</t>
  </si>
  <si>
    <t>Central Furnace (all categories)</t>
  </si>
  <si>
    <t>400 ppm air free</t>
  </si>
  <si>
    <t>Mount Vernon</t>
  </si>
  <si>
    <t>Stories Above Grade</t>
  </si>
  <si>
    <t>Marion</t>
  </si>
  <si>
    <t>Floor Furnace</t>
  </si>
  <si>
    <t>Belleville Scott AFB</t>
  </si>
  <si>
    <t>Gravity Furnace</t>
  </si>
  <si>
    <t>Quincy</t>
  </si>
  <si>
    <t>Wall Furnace (BIV)</t>
  </si>
  <si>
    <t>200 ppm air free</t>
  </si>
  <si>
    <t>Sterling / Rock Falls</t>
  </si>
  <si>
    <t>Wall Furnace (Direct Vent)</t>
  </si>
  <si>
    <t>Peoria</t>
  </si>
  <si>
    <t>Vented Room Heater</t>
  </si>
  <si>
    <t>Decatur</t>
  </si>
  <si>
    <t>Unvented Room Heater</t>
  </si>
  <si>
    <t>Chicago Midway</t>
  </si>
  <si>
    <t>Water Heater</t>
  </si>
  <si>
    <t xml:space="preserve">Springfield </t>
  </si>
  <si>
    <t>Oven/Broiler</t>
  </si>
  <si>
    <t>225 ppm as measured</t>
  </si>
  <si>
    <t>Urbana Champaign</t>
  </si>
  <si>
    <t>Clothes Dryer</t>
  </si>
  <si>
    <t>Aurora</t>
  </si>
  <si>
    <t>Refrigerator</t>
  </si>
  <si>
    <t>25 ppm as measured</t>
  </si>
  <si>
    <t>Rockford</t>
  </si>
  <si>
    <t>Gas Log (gas fireplace)</t>
  </si>
  <si>
    <t>25 ppm as measured in vent</t>
  </si>
  <si>
    <t>Moline / Quad Cities</t>
  </si>
  <si>
    <t>Gas Log (installed in wood burning fireplace)</t>
  </si>
  <si>
    <t>400 ppm air free in fire box</t>
  </si>
  <si>
    <t>W Chicago / Du Page</t>
  </si>
  <si>
    <t>Chicago / Waukegan</t>
  </si>
  <si>
    <t>Chicago O'Hare</t>
  </si>
  <si>
    <t>Bloomington / Normal</t>
  </si>
  <si>
    <r>
      <t>T</t>
    </r>
    <r>
      <rPr>
        <vertAlign val="subscript"/>
        <sz val="8"/>
        <color theme="1"/>
        <rFont val="Calibri"/>
        <family val="2"/>
        <scheme val="minor"/>
      </rPr>
      <t>out</t>
    </r>
    <r>
      <rPr>
        <sz val="8"/>
        <color theme="1"/>
        <rFont val="Calibri"/>
        <family val="2"/>
        <scheme val="minor"/>
      </rPr>
      <t>:</t>
    </r>
  </si>
  <si>
    <r>
      <t>Final blower door measurement Q</t>
    </r>
    <r>
      <rPr>
        <vertAlign val="subscript"/>
        <sz val="8"/>
        <color theme="1"/>
        <rFont val="Calibri"/>
        <family val="2"/>
        <scheme val="minor"/>
      </rPr>
      <t>50</t>
    </r>
    <r>
      <rPr>
        <sz val="8"/>
        <color theme="1"/>
        <rFont val="Calibri"/>
        <family val="2"/>
        <scheme val="minor"/>
      </rPr>
      <t>:</t>
    </r>
  </si>
  <si>
    <t>Floor area in square feet:</t>
  </si>
  <si>
    <t>Stories:</t>
  </si>
  <si>
    <t>Number of bedrooms:</t>
  </si>
  <si>
    <t>Local demand-controlled ventilation</t>
  </si>
  <si>
    <t>Required</t>
  </si>
  <si>
    <t>Measured or Assume Zero</t>
  </si>
  <si>
    <t>Shortfall</t>
  </si>
  <si>
    <t>Window Credit           20 CFM   (Y / N)</t>
  </si>
  <si>
    <t>Deficit</t>
  </si>
  <si>
    <t>Bathroom #1 demand-controlled flow rate (CFM):</t>
  </si>
  <si>
    <t>Bathroom #2 demand-controlled flow rate (CFM):</t>
  </si>
  <si>
    <t>Bathroom #3 demand-controlled flow rate (CFM):</t>
  </si>
  <si>
    <t>Bathroom #4 demand-controlled flow rate (CFM):</t>
  </si>
  <si>
    <t>Half-Bathroom #5 demand-controlled flow rate (CFM):</t>
  </si>
  <si>
    <t>Kitchen #1 demand-controlled flow rate (CFM):</t>
  </si>
  <si>
    <t>Kitchen #2 demand-controlled flow rate (CFM):</t>
  </si>
  <si>
    <t>Total local deficit:</t>
  </si>
  <si>
    <t>Is whole-building mechanical ventilation required?</t>
  </si>
  <si>
    <t>Weather and shielding factor (wsf):</t>
  </si>
  <si>
    <t>Story factor (S):</t>
  </si>
  <si>
    <r>
      <t>Required whole-house ventilation rate   Q</t>
    </r>
    <r>
      <rPr>
        <vertAlign val="subscript"/>
        <sz val="8"/>
        <color theme="1"/>
        <rFont val="Calibri"/>
        <family val="2"/>
        <scheme val="minor"/>
      </rPr>
      <t>tot</t>
    </r>
    <r>
      <rPr>
        <sz val="8"/>
        <color theme="1"/>
        <rFont val="Calibri"/>
        <family val="2"/>
        <scheme val="minor"/>
      </rPr>
      <t xml:space="preserve"> = (.03 x floor area) + (7.5 x (# of bedrooms +1)): </t>
    </r>
  </si>
  <si>
    <t>Alternative compliance supplement (total local deficit / 4):</t>
  </si>
  <si>
    <r>
      <t>Adjusted Q</t>
    </r>
    <r>
      <rPr>
        <vertAlign val="subscript"/>
        <sz val="8"/>
        <color theme="1"/>
        <rFont val="Calibri"/>
        <family val="2"/>
        <scheme val="minor"/>
      </rPr>
      <t xml:space="preserve">tot </t>
    </r>
    <r>
      <rPr>
        <sz val="8"/>
        <color theme="1"/>
        <rFont val="Calibri"/>
        <family val="2"/>
        <scheme val="minor"/>
      </rPr>
      <t>for alternative compliance supplement:</t>
    </r>
  </si>
  <si>
    <r>
      <t>Note:  if Q</t>
    </r>
    <r>
      <rPr>
        <vertAlign val="subscript"/>
        <sz val="8"/>
        <color theme="1"/>
        <rFont val="Calibri"/>
        <family val="2"/>
        <scheme val="minor"/>
      </rPr>
      <t>fan</t>
    </r>
    <r>
      <rPr>
        <sz val="8"/>
        <color theme="1"/>
        <rFont val="Calibri"/>
        <family val="2"/>
        <scheme val="minor"/>
      </rPr>
      <t xml:space="preserve"> </t>
    </r>
    <r>
      <rPr>
        <sz val="8"/>
        <color theme="1"/>
        <rFont val="Calibri"/>
        <family val="2"/>
      </rPr>
      <t>≤</t>
    </r>
    <r>
      <rPr>
        <sz val="8"/>
        <color theme="1"/>
        <rFont val="Calibri"/>
        <family val="2"/>
        <scheme val="minor"/>
      </rPr>
      <t xml:space="preserve"> 15 CFM then no additional whole-building mechanical ventilation is required</t>
    </r>
  </si>
  <si>
    <r>
      <t>Infiltration credit for blower door measurement   Q</t>
    </r>
    <r>
      <rPr>
        <vertAlign val="subscript"/>
        <sz val="8"/>
        <color theme="1"/>
        <rFont val="Calibri"/>
        <family val="2"/>
        <scheme val="minor"/>
      </rPr>
      <t>inf</t>
    </r>
    <r>
      <rPr>
        <sz val="8"/>
        <color theme="1"/>
        <rFont val="Calibri"/>
        <family val="2"/>
        <scheme val="minor"/>
      </rPr>
      <t xml:space="preserve"> = Q</t>
    </r>
    <r>
      <rPr>
        <vertAlign val="subscript"/>
        <sz val="8"/>
        <color theme="1"/>
        <rFont val="Calibri"/>
        <family val="2"/>
        <scheme val="minor"/>
      </rPr>
      <t>50</t>
    </r>
    <r>
      <rPr>
        <sz val="8"/>
        <color theme="1"/>
        <rFont val="Calibri"/>
        <family val="2"/>
        <scheme val="minor"/>
      </rPr>
      <t xml:space="preserve"> x S x wsf x .052:</t>
    </r>
  </si>
  <si>
    <r>
      <t>Required whole-house mechanical ventilation rate   Q</t>
    </r>
    <r>
      <rPr>
        <vertAlign val="subscript"/>
        <sz val="8"/>
        <color theme="1"/>
        <rFont val="Calibri"/>
        <family val="2"/>
        <scheme val="minor"/>
      </rPr>
      <t>fan</t>
    </r>
    <r>
      <rPr>
        <sz val="8"/>
        <color theme="1"/>
        <rFont val="Calibri"/>
        <family val="2"/>
        <scheme val="minor"/>
      </rPr>
      <t xml:space="preserve"> = Adjusted Q</t>
    </r>
    <r>
      <rPr>
        <vertAlign val="subscript"/>
        <sz val="8"/>
        <color theme="1"/>
        <rFont val="Calibri"/>
        <family val="2"/>
        <scheme val="minor"/>
      </rPr>
      <t>tot</t>
    </r>
    <r>
      <rPr>
        <sz val="8"/>
        <color theme="1"/>
        <rFont val="Calibri"/>
        <family val="2"/>
        <scheme val="minor"/>
      </rPr>
      <t xml:space="preserve"> - Q</t>
    </r>
    <r>
      <rPr>
        <vertAlign val="subscript"/>
        <sz val="8"/>
        <color theme="1"/>
        <rFont val="Calibri"/>
        <family val="2"/>
        <scheme val="minor"/>
      </rPr>
      <t>inf</t>
    </r>
    <r>
      <rPr>
        <sz val="8"/>
        <color theme="1"/>
        <rFont val="Calibri"/>
        <family val="2"/>
        <scheme val="minor"/>
      </rPr>
      <t>:</t>
    </r>
  </si>
  <si>
    <t>Alt Comp (Y)</t>
  </si>
  <si>
    <t>Attic Insulation</t>
  </si>
  <si>
    <t>Natural Gas</t>
  </si>
  <si>
    <t>N</t>
  </si>
  <si>
    <t>S</t>
  </si>
  <si>
    <t>W</t>
  </si>
  <si>
    <t>E</t>
  </si>
  <si>
    <t>AHRI #</t>
  </si>
  <si>
    <t>SEER Rating</t>
  </si>
  <si>
    <t>Rated AFUE</t>
  </si>
  <si>
    <t>CAC</t>
  </si>
  <si>
    <t>Window Unit</t>
  </si>
  <si>
    <t>Natural Draft</t>
  </si>
  <si>
    <t xml:space="preserve">NA </t>
  </si>
  <si>
    <t>Address</t>
  </si>
  <si>
    <t>Name</t>
  </si>
  <si>
    <t>City</t>
  </si>
  <si>
    <t xml:space="preserve"> </t>
  </si>
  <si>
    <t>On Bill Financing Desired?</t>
  </si>
  <si>
    <t>BUILDING ENVELOPE MEASURES</t>
  </si>
  <si>
    <t>Highlighted Fields Denotes Required Information. All Other Fields Required Only If Applicable to Project or Work Proposed</t>
  </si>
  <si>
    <t>ALLY COST</t>
  </si>
  <si>
    <t xml:space="preserve">I, the undersigned, agree that the information above is representative of what has been discussed and proposed by the participating program ally (contractor).  I understand that Ameren Illinois program incentives and financing are subject to qualifications and not guaranteed. </t>
  </si>
  <si>
    <t>Project Completion</t>
  </si>
  <si>
    <t>Very Poor</t>
  </si>
  <si>
    <t>HSPF Rating</t>
  </si>
  <si>
    <t>LP Gas</t>
  </si>
  <si>
    <t>Perlite</t>
  </si>
  <si>
    <t>Blown cellulose</t>
  </si>
  <si>
    <t>Blown fiberglass</t>
  </si>
  <si>
    <t>CUSTOMER COST</t>
  </si>
  <si>
    <t>QUANTITY</t>
  </si>
  <si>
    <t>TOTAL INCENTIVE</t>
  </si>
  <si>
    <t>DESCRIPTION (Please line item each measure)</t>
  </si>
  <si>
    <r>
      <rPr>
        <b/>
        <u/>
        <sz val="10"/>
        <color rgb="FF000000"/>
        <rFont val="Calibri"/>
        <family val="2"/>
      </rPr>
      <t>Project Notes</t>
    </r>
    <r>
      <rPr>
        <b/>
        <sz val="10"/>
        <color rgb="FF000000"/>
        <rFont val="Calibri"/>
        <family val="2"/>
      </rPr>
      <t xml:space="preserve"> - </t>
    </r>
    <r>
      <rPr>
        <i/>
        <sz val="10"/>
        <color rgb="FF000000"/>
        <rFont val="Calibri"/>
        <family val="2"/>
      </rPr>
      <t>Please Describe Below Unique and/or Unusual Circumstances that Support Measure or Project Eligibility for Consideration</t>
    </r>
  </si>
  <si>
    <t>Duct Sealing</t>
  </si>
  <si>
    <t>Not Applicable</t>
  </si>
  <si>
    <t>2+ CAC Units</t>
  </si>
  <si>
    <t>2+ ASHP Units</t>
  </si>
  <si>
    <t>Smart</t>
  </si>
  <si>
    <t>Natural Draft w/Flue Liner</t>
  </si>
  <si>
    <t>Existing Model #</t>
  </si>
  <si>
    <t>AVAILABLE INCENTIVE</t>
  </si>
  <si>
    <t>Model #
(existing unit)</t>
  </si>
  <si>
    <t>Heating Capacity (Btuh) @ 47 F</t>
  </si>
  <si>
    <t>Heating Capacity (Btuh) @ 17 F</t>
  </si>
  <si>
    <t>Model # 
(existing unit)</t>
  </si>
  <si>
    <t>Input (Btuh or KwH)</t>
  </si>
  <si>
    <t>Cooling Capacity (Btuh)</t>
  </si>
  <si>
    <t>NET
CUSTOMER COST</t>
  </si>
  <si>
    <t xml:space="preserve"> per CFM50</t>
  </si>
  <si>
    <t xml:space="preserve"> per unit</t>
  </si>
  <si>
    <t xml:space="preserve"> per LF</t>
  </si>
  <si>
    <t xml:space="preserve"> per SF (net)</t>
  </si>
  <si>
    <t xml:space="preserve"> per home</t>
  </si>
  <si>
    <t xml:space="preserve">• Signed and dated customer contract and any authorized change orders clearly indicating scope and value of work, including Ameren Illinois incentives.
• Customer invoice clearly listing the phrase “Ameren Illinois Energy Efficiency Program Incentive” and corresponding amount has been subtracted from the amount due. </t>
  </si>
  <si>
    <t>Crawlspace Wall insulation</t>
  </si>
  <si>
    <t>CAC 16.0 SEER</t>
  </si>
  <si>
    <t>ASHP 16.0 SEER</t>
  </si>
  <si>
    <t>High Efficiency Blower Motor - new</t>
  </si>
  <si>
    <t>High Efficiency Blower Motor - retrofit</t>
  </si>
  <si>
    <t>Kneewall Insulation</t>
  </si>
  <si>
    <t>Programmable Thermostat - ASHP</t>
  </si>
  <si>
    <t>Programmable Thermostat - Electric Res. Heat</t>
  </si>
  <si>
    <t>Smart Thermostat- Electric Res. Heat</t>
  </si>
  <si>
    <t>Manual</t>
  </si>
  <si>
    <t>Programmable</t>
  </si>
  <si>
    <t>Mixed types</t>
  </si>
  <si>
    <t>Fiberglass batt</t>
  </si>
  <si>
    <t>-</t>
  </si>
  <si>
    <t>Year of
Manufacture</t>
  </si>
  <si>
    <t>Primary Phone</t>
  </si>
  <si>
    <t>ZIP code</t>
  </si>
  <si>
    <t>Email Address (or none)</t>
  </si>
  <si>
    <t>Year Home Built (Estimated)</t>
  </si>
  <si>
    <t>Assessment Date</t>
  </si>
  <si>
    <t>Floor Area of
Conditioned Space (SF)</t>
  </si>
  <si>
    <t>Type of Ductwork</t>
  </si>
  <si>
    <t>Manufacturer (existing unit)</t>
  </si>
  <si>
    <t>Existing Type</t>
  </si>
  <si>
    <t>Power Vent</t>
  </si>
  <si>
    <t>Ally Role</t>
  </si>
  <si>
    <t>Phone Number</t>
  </si>
  <si>
    <t>Email</t>
  </si>
  <si>
    <t>Program Ally Signature</t>
  </si>
  <si>
    <t>Distribution Efficiency Before Sealing (%)</t>
  </si>
  <si>
    <t>Start Date</t>
  </si>
  <si>
    <t>Completion Date</t>
  </si>
  <si>
    <t>Hours on the job</t>
  </si>
  <si>
    <t>Difference</t>
  </si>
  <si>
    <t>Pre-install R-value</t>
  </si>
  <si>
    <t>Bag Count</t>
  </si>
  <si>
    <t>Ameren Illinois Building Envelope Bonus</t>
  </si>
  <si>
    <t>Ameren Illinois HVAC Bonus</t>
  </si>
  <si>
    <t>Exhaust Fan</t>
  </si>
  <si>
    <t>Distribution Efficiency After Sealing (%)</t>
  </si>
  <si>
    <t>High Efficiency Bathroom Exhaust Fan</t>
  </si>
  <si>
    <t>per unit</t>
  </si>
  <si>
    <r>
      <rPr>
        <b/>
        <sz val="8"/>
        <color rgb="FF231F20"/>
        <rFont val="Calibri"/>
        <family val="2"/>
      </rPr>
      <t xml:space="preserve">11. Miscellaneous – </t>
    </r>
    <r>
      <rPr>
        <sz val="8"/>
        <color rgb="FF231F20"/>
        <rFont val="Calibri"/>
        <family val="2"/>
      </rPr>
      <t>Ameren Illinois reserves the right to make changes to; its Program, program incentives, rules, guidelines, and these Terms and Conditions upon written notice to the Program Ally. These Terms and Conditions shall be governed by Illinois law.</t>
    </r>
  </si>
  <si>
    <r>
      <rPr>
        <b/>
        <sz val="8"/>
        <color rgb="FF231F20"/>
        <rFont val="Calibri"/>
        <family val="2"/>
      </rPr>
      <t xml:space="preserve">10. Changes In/Cancellation of the Program </t>
    </r>
    <r>
      <rPr>
        <sz val="8"/>
        <color rgb="FF231F20"/>
        <rFont val="Calibri"/>
        <family val="2"/>
      </rPr>
      <t xml:space="preserve">– </t>
    </r>
    <r>
      <rPr>
        <b/>
        <sz val="8"/>
        <color rgb="FF231F20"/>
        <rFont val="Calibri"/>
        <family val="2"/>
      </rPr>
      <t xml:space="preserve">a) </t>
    </r>
    <r>
      <rPr>
        <sz val="8"/>
        <color rgb="FF231F20"/>
        <rFont val="Calibri"/>
        <family val="2"/>
      </rPr>
      <t xml:space="preserve">Ameren Illinois may change the program requirements, incentives, or these Terms &amp; Conditions at any time without notice, including suspending acceptance of Applications, denial of Applications already received, or terminating the Program. </t>
    </r>
    <r>
      <rPr>
        <b/>
        <sz val="8"/>
        <color rgb="FF231F20"/>
        <rFont val="Calibri"/>
        <family val="2"/>
      </rPr>
      <t xml:space="preserve">b) </t>
    </r>
    <r>
      <rPr>
        <sz val="8"/>
        <color rgb="FF231F20"/>
        <rFont val="Calibri"/>
        <family val="2"/>
      </rPr>
      <t>In the event of a program change, Applications that have been granted Pre-approval will be processed to completion under the Terms &amp; Conditions in effect at the time of Pre-approval by Ameren Illinois. c) Cash incentives under the Ameren Illinois Program are offered on a first-come, first-served basis and are subject to project and Customer eligibility, and the availability of funds.</t>
    </r>
  </si>
  <si>
    <r>
      <rPr>
        <b/>
        <sz val="8"/>
        <color rgb="FF231F20"/>
        <rFont val="Calibri"/>
        <family val="2"/>
      </rPr>
      <t xml:space="preserve">9. Indemnification – </t>
    </r>
    <r>
      <rPr>
        <sz val="8"/>
        <color rgb="FF231F20"/>
        <rFont val="Calibri"/>
        <family val="2"/>
      </rPr>
      <t>Program Ally and/or Customer hereby releases and shall indemnify, hold harmless, and defend Ameren Illinois, Program staff and authorized Ameren Representatives and any third party vendors from any and all claims, losses, harms, costs, liabilities, damages, and expenses (including attorney’s fees) of any nature whatsoever arising directly or indirectly out of or in connection within any dispute or legal suit arising from work related to the Program.</t>
    </r>
  </si>
  <si>
    <r>
      <rPr>
        <b/>
        <sz val="8"/>
        <color rgb="FF231F20"/>
        <rFont val="Calibri"/>
        <family val="2"/>
      </rPr>
      <t xml:space="preserve">8. Incentive Payments/Limits – </t>
    </r>
    <r>
      <rPr>
        <sz val="8"/>
        <color rgb="FF231F20"/>
        <rFont val="Calibri"/>
        <family val="2"/>
      </rPr>
      <t>For all Applications, Ameren Illinois is not obligated to award any incentive payment unless a reservation form and/or Application is submitted and granted. Customer and Program Ally are responsible for ensuring the Application is accurate and equipment meets eligibility requirements in order to receive the Pre-approval incentive payment. Incentive payments will be issued to Program Ally. The Program Ally shall inform Customer of Program financial incentives, and shall include a discount to the Customer in the amount of the incentive, labeled on Customer’s invoice as “Ameren Illinois Energy Efficiency Program Incentive.”</t>
    </r>
  </si>
  <si>
    <r>
      <rPr>
        <b/>
        <sz val="8"/>
        <color rgb="FF231F20"/>
        <rFont val="Calibri"/>
        <family val="2"/>
      </rPr>
      <t xml:space="preserve">7. Pre and Post Installation Verification – </t>
    </r>
    <r>
      <rPr>
        <sz val="8"/>
        <color rgb="FF231F20"/>
        <rFont val="Calibri"/>
        <family val="2"/>
      </rPr>
      <t>Ameren Illinois is not obligated to make any incentive payment until it has performed a satisfactory post-installation verification. This provision may be waived at the sole discretion of Ameren Illinois. Inspections conducted are solely for the purpose of determining Program compliance and are not safety or building code inspections.</t>
    </r>
  </si>
  <si>
    <r>
      <rPr>
        <b/>
        <sz val="8"/>
        <color rgb="FF231F20"/>
        <rFont val="Calibri"/>
        <family val="2"/>
      </rPr>
      <t xml:space="preserve">6. Quality Assurance – </t>
    </r>
    <r>
      <rPr>
        <sz val="8"/>
        <color rgb="FF231F20"/>
        <rFont val="Calibri"/>
        <family val="2"/>
      </rPr>
      <t>Program Ally will maintain effective procedures for quality assurance as for resolution of Customer complaints or disputes and for response to Customer emergencies. Program Ally agrees to make its quality assurance procedures available to the Program for review and upon request. Only trained and skilled personnel of Program Ally shall supervise any project performed under the Program. All work is subject to quality assurance and verification inspections by Program before incentive payments are paid. Ameren Illinois is the sole authority in determining that the work is complete and eligible for payment. If the applicable Program Manager determines Program Ally’s work is not up to Program standards, upon request from the Program Representative, Program Ally shall make reasonable repairs or corrections to bring such work up to Program standards at no additional cost to the Customer. Program Manager shall have sole authority in determining the necessary remedies to correct faulty work.</t>
    </r>
  </si>
  <si>
    <r>
      <rPr>
        <b/>
        <sz val="8"/>
        <color rgb="FF231F20"/>
        <rFont val="Calibri"/>
        <family val="2"/>
      </rPr>
      <t xml:space="preserve">5. Warranty of Work – </t>
    </r>
    <r>
      <rPr>
        <sz val="8"/>
        <color rgb="FF231F20"/>
        <rFont val="Calibri"/>
        <family val="2"/>
      </rPr>
      <t>Program Ally shall provide the Customer a written warranty covering both labor and materials for a minimum of one year from the date the service is performed. All materials installed shall carry the manufacturer’s warranty, which will be provided to the Customer. Offers of, and documentation referring to, any applicable extended warranty coverage shall be supplied to the Customer.</t>
    </r>
  </si>
  <si>
    <r>
      <rPr>
        <b/>
        <sz val="8"/>
        <color rgb="FF231F20"/>
        <rFont val="Calibri"/>
        <family val="2"/>
      </rPr>
      <t xml:space="preserve">4. Independent Contractor – </t>
    </r>
    <r>
      <rPr>
        <sz val="8"/>
        <color rgb="FF231F20"/>
        <rFont val="Calibri"/>
        <family val="2"/>
      </rPr>
      <t>Listing in the Program Ally database does not constitute any endorsement of the Program Ally by Ameren Illinois. Program Ally is an independent contractor participating in the Program and not an employee of, or under contract to, Ameren Illinois or Program staff and authorized Ameren Representatives. Program Ally is not authorized to assume or create any obligation or liabilities, express or implied, on behalf of or in the name of Ameren Illinois or Program staff and authorized Ameren Representatives. Program Ally shall properly represent this to the Customers.</t>
    </r>
  </si>
  <si>
    <r>
      <rPr>
        <b/>
        <sz val="8"/>
        <color rgb="FF231F20"/>
        <rFont val="Calibri"/>
        <family val="2"/>
      </rPr>
      <t xml:space="preserve">3. Procedures &amp; Reporting – </t>
    </r>
    <r>
      <rPr>
        <sz val="8"/>
        <color rgb="FF231F20"/>
        <rFont val="Calibri"/>
        <family val="2"/>
      </rPr>
      <t xml:space="preserve">Program Ally shall follow Program procedures of; </t>
    </r>
    <r>
      <rPr>
        <b/>
        <sz val="8"/>
        <color rgb="FF231F20"/>
        <rFont val="Calibri"/>
        <family val="2"/>
      </rPr>
      <t xml:space="preserve">a) </t>
    </r>
    <r>
      <rPr>
        <sz val="8"/>
        <color rgb="FF231F20"/>
        <rFont val="Calibri"/>
        <family val="2"/>
      </rPr>
      <t xml:space="preserve">verifying eligibility of Customer and work to be performed; </t>
    </r>
    <r>
      <rPr>
        <b/>
        <sz val="8"/>
        <color rgb="FF231F20"/>
        <rFont val="Calibri"/>
        <family val="2"/>
      </rPr>
      <t xml:space="preserve">b) </t>
    </r>
    <r>
      <rPr>
        <sz val="8"/>
        <color rgb="FF231F20"/>
        <rFont val="Calibri"/>
        <family val="2"/>
      </rPr>
      <t xml:space="preserve">reserving funds from Program in advance of the project commencing; and, </t>
    </r>
    <r>
      <rPr>
        <b/>
        <sz val="8"/>
        <color rgb="FF231F20"/>
        <rFont val="Calibri"/>
        <family val="2"/>
      </rPr>
      <t xml:space="preserve">c) </t>
    </r>
    <r>
      <rPr>
        <sz val="8"/>
        <color rgb="FF231F20"/>
        <rFont val="Calibri"/>
        <family val="2"/>
      </rPr>
      <t>submitting a reservation form and/or Application supplied by the Program for work performed with all required documentation. Program Ally agrees to provide all documentation associated with specified projects for quality assurance. Program Ally must provide necessary supporting documentation of services rendered including invoices and site assessment reports as requested.</t>
    </r>
  </si>
  <si>
    <r>
      <rPr>
        <b/>
        <sz val="8"/>
        <color rgb="FF231F20"/>
        <rFont val="Calibri"/>
        <family val="2"/>
      </rPr>
      <t xml:space="preserve">2. General – </t>
    </r>
    <r>
      <rPr>
        <sz val="8"/>
        <color rgb="FF231F20"/>
        <rFont val="Calibri"/>
        <family val="2"/>
      </rPr>
      <t>Customer and Program Ally shall abide by these Terms and Conditions; abide by all Local, State and Federal guidelines, applicable laws, building codes, regulations and licensing requirements; and perform work in accordance with customary installation standards, and/or according to manufacturer specifications.</t>
    </r>
  </si>
  <si>
    <t xml:space="preserve">     AMEREN ILLINOIS RESIDENTIAL ENERGY EFFICIENCY PROGRAM TERMS AND CONDITIONS</t>
  </si>
  <si>
    <t xml:space="preserve">     Signature of Inspecting Agent:</t>
  </si>
  <si>
    <t>Zip Code:</t>
  </si>
  <si>
    <t>Address:</t>
  </si>
  <si>
    <t>I have performed an inspection of the home located at the below address and upon completion of my inspection, I have found that all mold has been remediated.</t>
  </si>
  <si>
    <t xml:space="preserve">     Inspecting Agent Printed Name:</t>
  </si>
  <si>
    <t>License #:</t>
  </si>
  <si>
    <t xml:space="preserve">     Certified Remediation Company:</t>
  </si>
  <si>
    <t xml:space="preserve">     MOLD REMEDIATION</t>
  </si>
  <si>
    <t xml:space="preserve">     Signature of the Electrician:</t>
  </si>
  <si>
    <t>Basement:</t>
  </si>
  <si>
    <t>Walls:</t>
  </si>
  <si>
    <t>Attic:</t>
  </si>
  <si>
    <t>I have performed an inspection of the home located at the below address and upon completion of my inspection, I have found that there is no active knob and tube wiring in the initialed area(s):</t>
  </si>
  <si>
    <t xml:space="preserve">     Electrician's Printed Name:</t>
  </si>
  <si>
    <t xml:space="preserve">     KNOB AND TUBE REMEDIATION</t>
  </si>
  <si>
    <t xml:space="preserve">     SECTION 4: PROOF OF REMEDIATION</t>
  </si>
  <si>
    <r>
      <rPr>
        <b/>
        <sz val="8"/>
        <color rgb="FF231F20"/>
        <rFont val="Calibri"/>
        <family val="2"/>
      </rPr>
      <t xml:space="preserve">Special Note: </t>
    </r>
    <r>
      <rPr>
        <sz val="8"/>
        <color rgb="FF231F20"/>
        <rFont val="Calibri"/>
        <family val="2"/>
      </rPr>
      <t>Form must be submitted completely and accurately and must be approved prior to work beginning. If approval is not received prior to work beginning, the incentive will not be paid. The form should be emailed to: ResidentialEEApplications@ameren.com. The subject line and file name must read: Program Ally Name_Homeowner Last Name_Homeowner First Name_ Program Name (Ex: Insulators Inc_Jones_Mary). The reservation number will be emailed to you at the address listed above. The reservation number is not transferable and must be provided on all incentive forms. If the customer decides not to participate in the program, please email us immediately.</t>
    </r>
  </si>
  <si>
    <r>
      <rPr>
        <sz val="9"/>
        <color rgb="FF231F20"/>
        <rFont val="Century Gothic"/>
        <family val="2"/>
      </rPr>
      <t xml:space="preserve">Program Ally Signature: </t>
    </r>
    <r>
      <rPr>
        <u/>
        <sz val="9"/>
        <color rgb="FF231F20"/>
        <rFont val="Century Gothic"/>
        <family val="2"/>
      </rPr>
      <t>                                                                                                                            </t>
    </r>
    <r>
      <rPr>
        <sz val="9"/>
        <color rgb="FF231F20"/>
        <rFont val="Century Gothic"/>
        <family val="2"/>
      </rPr>
      <t xml:space="preserve">   Date: </t>
    </r>
    <r>
      <rPr>
        <u/>
        <sz val="9"/>
        <color rgb="FF231F20"/>
        <rFont val="Century Gothic"/>
        <family val="2"/>
      </rPr>
      <t>                                 </t>
    </r>
  </si>
  <si>
    <r>
      <rPr>
        <sz val="9"/>
        <color rgb="FF231F20"/>
        <rFont val="Century Gothic"/>
        <family val="2"/>
      </rPr>
      <t xml:space="preserve">Customer Signature: </t>
    </r>
    <r>
      <rPr>
        <u/>
        <sz val="9"/>
        <color rgb="FF231F20"/>
        <rFont val="Century Gothic"/>
        <family val="2"/>
      </rPr>
      <t>                                                                                                                               </t>
    </r>
    <r>
      <rPr>
        <sz val="9"/>
        <color rgb="FF231F20"/>
        <rFont val="Century Gothic"/>
        <family val="2"/>
      </rPr>
      <t xml:space="preserve">   Date: </t>
    </r>
    <r>
      <rPr>
        <u/>
        <sz val="9"/>
        <color rgb="FF231F20"/>
        <rFont val="Century Gothic"/>
        <family val="2"/>
      </rPr>
      <t>                                 </t>
    </r>
  </si>
  <si>
    <t>By checking the box and signing below you acknowledge the disclaimers, as described above, exist in your home, you have been informed of the situation, and you agree to hold Ameren Illinois, and its subcontractors  harmless. Ameren Illinois expressly disclaims any and all warranties or representations of any kind, whether oral, statutory, expressed or implied, including without limitation warranties of suitability or fitness. This notice does not constitute an endorsement or warranty regarding the presence or absence of other real or potential health and safety hazards that may exist at this address or on the premises.</t>
  </si>
  <si>
    <t>It has been determined your home would benefit from having fiber insulation blown into your walls or “interior drill and blow." Interior drill and blow requires holes to be drilled from the inside of the living space and can be a very intrusive and dusty process. To ensure that this job goes smoothly, you (the homeowner) must ensure that all furniture and any clothing located in adjacent areas to the exterior walls (that are being treated) must be moved away from those walls and covered with plastic prior to commencement of the job for that day. Once the insulation is blown in, the contractor’s responsibility will be to plug the access holes and treat the surface with an initial application of spackle/filler. The homeowner is responsible for any additional work to the treated areas, including cleaning, dusting and painting to achieve the desired finished conditions unless other wise specified. Please sign below in recognition of having been fully informed of the work and possible inconvenience caused by the interior drill and blow process.</t>
  </si>
  <si>
    <t>Applicable</t>
  </si>
  <si>
    <t xml:space="preserve">     INTERIOR DENSE PACK "DRILL AND BLOW"</t>
  </si>
  <si>
    <t xml:space="preserve">     SECTION 3.3: INSPECTION INFORMATION (Check all applicable areas)</t>
  </si>
  <si>
    <r>
      <rPr>
        <b/>
        <sz val="8"/>
        <color rgb="FF231F20"/>
        <rFont val="Calibri"/>
        <family val="2"/>
      </rPr>
      <t xml:space="preserve">Platform Build Up: </t>
    </r>
    <r>
      <rPr>
        <sz val="8"/>
        <color rgb="FF231F20"/>
        <rFont val="Calibri"/>
        <family val="2"/>
      </rPr>
      <t>If you are interested in having your entire attic insulated and you still want to leave your storage in the attic, you can build a raised platform in your attic that will be higher than the insulation that will be blown. This will allow you put your storage back on top of the platform without compressing the insulation that would result in compromising the R-value of the new blown-in insulation.</t>
    </r>
  </si>
  <si>
    <r>
      <rPr>
        <b/>
        <sz val="8"/>
        <color rgb="FF231F20"/>
        <rFont val="Calibri"/>
        <family val="2"/>
      </rPr>
      <t xml:space="preserve">Condense Storage: </t>
    </r>
    <r>
      <rPr>
        <sz val="8"/>
        <color rgb="FF231F20"/>
        <rFont val="Calibri"/>
        <family val="2"/>
      </rPr>
      <t xml:space="preserve">You must condense your storage to an area in the attic that has been determined by you and your Program Ally. This will allow for the entire attic to be insulated and/or air sealed, except for the area that you want to leave for your condensed storage. </t>
    </r>
    <r>
      <rPr>
        <i/>
        <sz val="8"/>
        <color rgb="FF231F20"/>
        <rFont val="Calibri"/>
        <family val="2"/>
      </rPr>
      <t>If you plan on leaving your condensed storage in the attic during the installation of the blown cellulose insulation, you will need to cover this storage if you don’t want dust to accumulate on your storage items.</t>
    </r>
  </si>
  <si>
    <r>
      <rPr>
        <b/>
        <sz val="8"/>
        <color rgb="FF231F20"/>
        <rFont val="Calibri"/>
        <family val="2"/>
      </rPr>
      <t xml:space="preserve">Knee Wall Storage: </t>
    </r>
    <r>
      <rPr>
        <sz val="8"/>
        <color rgb="FF231F20"/>
        <rFont val="Calibri"/>
        <family val="2"/>
      </rPr>
      <t>You must temporarily relocate your storage so that the Program Ally has total access to this area to complete the recommended insulation upgrades. Your storage can later be put back into this area after the Program Ally has completed the work.</t>
    </r>
  </si>
  <si>
    <r>
      <rPr>
        <b/>
        <sz val="8"/>
        <color rgb="FF231F20"/>
        <rFont val="Calibri"/>
        <family val="2"/>
      </rPr>
      <t xml:space="preserve">Storage Removal: </t>
    </r>
    <r>
      <rPr>
        <sz val="8"/>
        <color rgb="FF231F20"/>
        <rFont val="Calibri"/>
        <family val="2"/>
      </rPr>
      <t>You must remove your storage and relocate it to a new permanent location, so that the entire attic area can be insulated and air sealed. You will not be left with a storage area after insulation work has been completed.</t>
    </r>
  </si>
  <si>
    <t>It has been determined your attic space would benefit from adding blown-in fiber insulation to your attic floor. The process of blowing in fibrous insulation in your attic will create dust which may accumulate on storage located in that area. Please take the necessary actions listed below before the insulation work commences:</t>
  </si>
  <si>
    <t xml:space="preserve">     STORAGE REMOVAL</t>
  </si>
  <si>
    <r>
      <rPr>
        <b/>
        <sz val="8"/>
        <color rgb="FF231F20"/>
        <rFont val="Calibri"/>
        <family val="2"/>
        <scheme val="minor"/>
      </rPr>
      <t>IMPORTANT:</t>
    </r>
    <r>
      <rPr>
        <sz val="8"/>
        <color rgb="FF231F20"/>
        <rFont val="Calibri"/>
        <family val="2"/>
        <scheme val="minor"/>
      </rPr>
      <t xml:space="preserve"> </t>
    </r>
    <r>
      <rPr>
        <i/>
        <sz val="8"/>
        <color rgb="FF231F20"/>
        <rFont val="Calibri"/>
        <family val="2"/>
        <scheme val="minor"/>
      </rPr>
      <t>The completed certification form at the end of this document MUST be received by the Home Efficiency Program at the address listed below before a Contract is issued for energy-saving insulation and/or air sealing work.</t>
    </r>
  </si>
  <si>
    <t>The mold-like substance is 10 square feet or less</t>
  </si>
  <si>
    <t>The mold-like substance is greater than 10 square feet (professional remediation required)</t>
  </si>
  <si>
    <r>
      <t xml:space="preserve">When a mold-like substance is found to be present in an area of your home and it exceeds an area greater than 10 square feet, your home is </t>
    </r>
    <r>
      <rPr>
        <u/>
        <sz val="8"/>
        <color theme="1"/>
        <rFont val="Calibri"/>
        <family val="2"/>
        <scheme val="minor"/>
      </rPr>
      <t>not</t>
    </r>
    <r>
      <rPr>
        <sz val="8"/>
        <color theme="1"/>
        <rFont val="Calibri"/>
        <family val="2"/>
        <scheme val="minor"/>
      </rPr>
      <t xml:space="preserve"> eligible for financial incentives from the Ameren Illinois Energy Efficiency programs until one of the following conditions has been met: 1. An experienced professional contractor has remediated the mold and has attested to its remediation in writing. 2. An experienced professional contractor has determined that the substance is not mold and does not need to be remediated and has attested to this determination in writing.  Your experienced professional contractor must fill out and sign the statement below.  Due to the liability involved in signing such a statement, it is suggested you show or describe this form to your experienced professional contractor before hiring them to be sure that they are willing to sign it.  Any additions, deletions, or other alterations will render this form invalid.  For a mold-like substance less than 10 square feet, your home is </t>
    </r>
    <r>
      <rPr>
        <u/>
        <sz val="8"/>
        <color theme="1"/>
        <rFont val="Calibri"/>
        <family val="2"/>
        <scheme val="minor"/>
      </rPr>
      <t>not</t>
    </r>
    <r>
      <rPr>
        <sz val="8"/>
        <color theme="1"/>
        <rFont val="Calibri"/>
        <family val="2"/>
        <scheme val="minor"/>
      </rPr>
      <t xml:space="preserve"> eligible for financial incentives.  For more information please visit http://www.epa.gov/mold </t>
    </r>
  </si>
  <si>
    <t>A mold-like substance has been found in one or more areas of your home. Mold is an organic substance that has been shown to cause adverse health effects in some individuals.</t>
  </si>
  <si>
    <t xml:space="preserve">     MOLD-LIKE SUBSTANCE</t>
  </si>
  <si>
    <t xml:space="preserve">All water related issues; leaking roofs, standing water in the crawl space, water leaks in the basement, for example (there are additional issues that are to numerous to include in this document) must be corrected before any work can be started on the home.   </t>
  </si>
  <si>
    <t>Describe:</t>
  </si>
  <si>
    <t>There are other moisture concerns in the following areas (examples: open sump pit, leaking plumbing, dryer venting)</t>
  </si>
  <si>
    <t>There is standing water observed in the following areas (examples: crawl space, basement)</t>
  </si>
  <si>
    <t>There are exterior bulk moisture concerns related to the following items (examples: gutter, grading, roofing, siding)</t>
  </si>
  <si>
    <t xml:space="preserve">     MOISTURE RELATED ISSUES</t>
  </si>
  <si>
    <t>Indications of “knob and tube” wiring were discovered. This old style of wiring involves individual wires that are run through walls and ceilings in a house, with ceramic “knobs” and “tubes” to prevent contact with wood framing. The knob and tube wiring that has been noted may or may not appear to be active. Even if the observed wiring appears to be inactive, there may still be active knob and tube circuits hidden inside walls or other inaccessible areas of the house. Program guidelines require that you must have the home checked by a licensed electrician and certified as being free of any and all active knob and tube wiring, before insulation and/or air sealing work can be done. Your licensed electrician will need to certify in writing the absence of any knob and tube wiring by filling out and submitting a signed copy of this document to the Home Efficiency Program in order to verify the absence or inactivity of the knob and tube wiring in the areas of your home where we are proposing insulation to be installed. Due to the liability involved in signing such a form, we suggest you show or describe this form to your electrician before hiring him to inspect your home to be sure he / she is willing to sign it. (Any additions, deletions or other alterations will render this form invalid).</t>
  </si>
  <si>
    <t xml:space="preserve">     Evidence of Knob &amp; Tube wiring has been observed in the following locations:</t>
  </si>
  <si>
    <t xml:space="preserve">     KNOB &amp; TUBE WIRING</t>
  </si>
  <si>
    <t>Attic has exposed wiring junctions, open junction boxes, or fixtures that need to be properly sealed for building envelope work to proceed.</t>
  </si>
  <si>
    <t xml:space="preserve">     ATTIC ELECTRICAL</t>
  </si>
  <si>
    <t xml:space="preserve">     SECTION 3.2: INSPECTION INFORMATION (Check all applicable areas)</t>
  </si>
  <si>
    <t>These issues can cause potentially life threatening or hazardous situations. You are not eligible for Home Efficiency Program incentives for building envelope measures until these combustion safety issues are resolved by a qualified service technician. The service technician must leave a written certification that all combustion safety issues in your home are resolved. This must include (in writing) undiluted CO and draft test results indicating that the issue has been resolved per Building Performance Institute standards. This documentation must be emailed to the email address at the top of this form.</t>
  </si>
  <si>
    <t>Unvented gas heater that does not comply with ANSI Z21.11.2. This appliance needs to be removed prior to building envelope work.</t>
  </si>
  <si>
    <t>Gas Oven has a Carbon Monoxide (CO) reading of greater than 225 parts per million (PPM); service required prior to building envelope work</t>
  </si>
  <si>
    <t>Measurement (PPM):</t>
  </si>
  <si>
    <t>Limit:</t>
  </si>
  <si>
    <t>High Undiluted Carbon Monoxide (CO) at Appliance(s)</t>
  </si>
  <si>
    <t>Appliance Spillage (Back drafting)</t>
  </si>
  <si>
    <t>Visual Inspection of the Combustion Appliance Zone (CAZ) has revealed the following:</t>
  </si>
  <si>
    <t xml:space="preserve">Ambient Carbon Monoxide (CO) is greater than 69 PPM     </t>
  </si>
  <si>
    <t>Ambient Carbon Monoxide (CO) is between 36-69 PPM</t>
  </si>
  <si>
    <t xml:space="preserve">Ameren Illinois Gas Leak procedure was enacted     </t>
  </si>
  <si>
    <t>Combustible Fuel Lines register a potential gas leak</t>
  </si>
  <si>
    <t>Carbon Monoxide detector is missing or inoperable</t>
  </si>
  <si>
    <t>Ambient Combustible Fuel Gas is greater than 10% Lower Explosive Limit (LEL)</t>
  </si>
  <si>
    <t>A combustion safety inspection was performed on your home to identify potential health and safety concerns. The testing was conducted in accordance with the Building Performance Institute ANSI/BPI-1200-S standard. The following combustion safety conditions were identified:</t>
  </si>
  <si>
    <t xml:space="preserve">     COMBUSTION SAFETY INSPECTION</t>
  </si>
  <si>
    <t>Other:</t>
  </si>
  <si>
    <t>Suspect Asbestos Duct Wrap and/or Flue Pipe</t>
  </si>
  <si>
    <t>Suspect Asbestos Siding</t>
  </si>
  <si>
    <t xml:space="preserve">     ASBESTOS</t>
  </si>
  <si>
    <t xml:space="preserve">     SECTION 3.1: INSPECTION INFORMATION (Check all applicable areas)</t>
  </si>
  <si>
    <t>Phone:</t>
  </si>
  <si>
    <t>Audit Technician:</t>
  </si>
  <si>
    <t>Email:</t>
  </si>
  <si>
    <t>Program Ally:</t>
  </si>
  <si>
    <t xml:space="preserve">     SECTION 2: PROGRAM ALLY INFORMATION</t>
  </si>
  <si>
    <t>Primary Phone:</t>
  </si>
  <si>
    <t>Name:</t>
  </si>
  <si>
    <t xml:space="preserve">     SECTION 1: CUSTOMER INFORMATION</t>
  </si>
  <si>
    <r>
      <rPr>
        <i/>
        <sz val="8"/>
        <color rgb="FF231F20"/>
        <rFont val="Times New Roman"/>
        <family val="1"/>
      </rPr>
      <t xml:space="preserve">Please complete the application, provide a copy to the customer, attach required documentation and send it to the following email address: </t>
    </r>
    <r>
      <rPr>
        <b/>
        <i/>
        <sz val="8"/>
        <color rgb="FF231F20"/>
        <rFont val="Times New Roman"/>
        <family val="1"/>
      </rPr>
      <t>ResidentialEEApplications@ameren.com</t>
    </r>
    <r>
      <rPr>
        <i/>
        <sz val="8"/>
        <color rgb="FF231F20"/>
        <rFont val="Times New Roman"/>
        <family val="1"/>
      </rPr>
      <t>. All projects will receive a reservation number via email. The reservation number is required prior to project start date. All program paperwork must be submitted within 30 days of the project completion or by December 31st, whichever comes first.</t>
    </r>
  </si>
  <si>
    <t>Energy Audit Inspection Disclaimers</t>
  </si>
  <si>
    <t>AMEREN ILLINOIS ENERGY EFFICIENCY PROGRAM</t>
  </si>
  <si>
    <t>High Efficiency Blower Motor</t>
  </si>
  <si>
    <t>Smart Thermostat</t>
  </si>
  <si>
    <t>Number of Floors</t>
  </si>
  <si>
    <t>Unit</t>
  </si>
  <si>
    <t>Incentivized Building Envelope Measures</t>
  </si>
  <si>
    <t>Air sealing, general</t>
  </si>
  <si>
    <t>Per CFM</t>
  </si>
  <si>
    <t>Attic Insulation - R11 or Less (Improved to R49 or greater)</t>
  </si>
  <si>
    <t>SF</t>
  </si>
  <si>
    <t>Includes blown cellulose or fiberglass insulation on flat or sloped surfaces of attics that meet program requirements for a financial incentive.  Includes installation of baffles and any needed blocking or dams including but not limited to areas around attic accesses of any type, porches, whole-house fans, metal flues, masonry chimneys, and other high-temperature penetrations.  Flat areas include areas above knee walls and areas behind knee walls.</t>
  </si>
  <si>
    <t>Dense-pack wall insulation</t>
  </si>
  <si>
    <t>Includes cellulose or program approved fiberglass insulation, removal of vinyl siding, drilling holes through sheathing, plugging and caulking holes, and replacement of vinyl siding for a residence with 4" wall framing. Includes same materials for use in vertical knee walls and sloped knee walls with 4" framing.</t>
  </si>
  <si>
    <t>Prep &amp; Finish Siding (Aluminum or Steel)</t>
  </si>
  <si>
    <r>
      <t xml:space="preserve">Additional Charge used to supplement the Dense-pack wall insulation measure. For drilling through aluminum or steel siding and sheathing as well as plugging and caulking hole. Does not include removal and re-installation of aluminum or steel siding.  When complete, plugs will be visible.  Does not include painting, finishing, or covering of plugs. This item will appear in additional work area of building envelope section with area to be treated. </t>
    </r>
    <r>
      <rPr>
        <i/>
        <sz val="11"/>
        <rFont val="Calibri"/>
        <family val="2"/>
        <scheme val="minor"/>
      </rPr>
      <t>example: Prep &amp; Finish Aluminum Siding (100 SF)</t>
    </r>
  </si>
  <si>
    <t>Prep &amp; Finish Siding (Clapboard or Wood)</t>
  </si>
  <si>
    <r>
      <t xml:space="preserve">Additional Charge used to supplement the Dense-pack wall insulation measure. For drilling through clapboard or wood siding and sheathing as well as plugging and caulking holes.  Does not include removal and re-installation of clapboard or wood siding. This item will appear in additional work area of building envelope section with area to be treated. </t>
    </r>
    <r>
      <rPr>
        <i/>
        <sz val="11"/>
        <rFont val="Calibri"/>
        <family val="2"/>
        <scheme val="minor"/>
      </rPr>
      <t>example: Prep &amp; Finish Wood Siding (100 SF)</t>
    </r>
  </si>
  <si>
    <t>Prep &amp; Finish Siding (Asbestos or Asphalt)</t>
  </si>
  <si>
    <t>Rim joist insulation and air seal</t>
  </si>
  <si>
    <t>LF</t>
  </si>
  <si>
    <t>Crawl space wall insulation</t>
  </si>
  <si>
    <t>Wall height less than 2'</t>
  </si>
  <si>
    <t>Wall height 2' or greater</t>
  </si>
  <si>
    <t>Additional Measures</t>
  </si>
  <si>
    <t>Cantilever insulate (floor over open outside conditions)</t>
  </si>
  <si>
    <t>Floor insulation dense-pack</t>
  </si>
  <si>
    <t>Includes cellulose or fiberglass insulation dense-pack under floor.  May include floor behind knee walls.  Must separate conditioned space from unconditioned space (typically for rooms over a garage).</t>
  </si>
  <si>
    <t>Insulate duct work in an unconditioned space</t>
  </si>
  <si>
    <t>For attics and vented crawl space areas (not garages).  Attain R-value of R-8 or greater.</t>
  </si>
  <si>
    <t>Crawl space vapor barrier</t>
  </si>
  <si>
    <t>Attic ventilation (per 1 SF net free area)</t>
  </si>
  <si>
    <t>Each</t>
  </si>
  <si>
    <t>Bathroom exhaust fan w/o light</t>
  </si>
  <si>
    <t>Bathroom exhaust fan w/light</t>
  </si>
  <si>
    <t>Ventilation controls</t>
  </si>
  <si>
    <t>Combustion Air Inlet</t>
  </si>
  <si>
    <t>Install to prevent or correct combustion safety failure by bringing outside air into the Combustion Appliance Zone, sized as per NFPA 54.</t>
  </si>
  <si>
    <t xml:space="preserve">Transfer grille </t>
  </si>
  <si>
    <t>Flue liner</t>
  </si>
  <si>
    <t>Includes a properly sized liner installed  to manufacturer's specification to prevent or correct a combustion safety failure.</t>
  </si>
  <si>
    <t>Cut &amp; close rough access</t>
  </si>
  <si>
    <r>
      <t>If needed includes headers around the opening for support as well as replacement of the wall materia</t>
    </r>
    <r>
      <rPr>
        <sz val="11"/>
        <rFont val="Calibri"/>
        <family val="2"/>
        <scheme val="minor"/>
      </rPr>
      <t>l.  Does not include mud, tape, or finishing.</t>
    </r>
  </si>
  <si>
    <t>Knee wall door access</t>
  </si>
  <si>
    <t>Insulate attic pull down stairs</t>
  </si>
  <si>
    <t>Decommission whole-house attic fan</t>
  </si>
  <si>
    <t>Includes safe disconnection and termination of electrical wiring.  Prepares the opening to be air sealed and insulated.  Does not include mud, tape, or finishing.</t>
  </si>
  <si>
    <t>BPI Combustion Safety Testing</t>
  </si>
  <si>
    <t>All diagnostic testing needed to comply with BPI 1200 Combustion Appliance Inspection and program guidelines including, but not limited to: test-in, test-out, and any intermediate testing required for a project. Both test-in and test out results must be documented by the program ally using the Energy Audit Diagnostic Test Form.</t>
  </si>
  <si>
    <t>BPI Infiltration and Ventilation Testing</t>
  </si>
  <si>
    <t>Incentivized HVAC Measures</t>
  </si>
  <si>
    <t>95% Natural Gas Furnace</t>
  </si>
  <si>
    <t>up to 40,000 BTU</t>
  </si>
  <si>
    <t>Includes properly sized furnace using Manual J and Manual S, 95% AFUE (minimum) and all associated items for change-out installed as per manufacturer's installation instructions.  May include, but is not limited to:  re-work of supply plenum, re-work of return drop, re-work of filter cabinet, filter slot cover, air handler, properly sized blower and motor, venting of products of combustion, intake of combustion air from outside the home, condensate removal, electric, gas piping, removal of old equipment, fasteners, screws, brackets, and hangers.</t>
  </si>
  <si>
    <t>up to 60,000 BTU</t>
  </si>
  <si>
    <t>Up to 80,000 BTU</t>
  </si>
  <si>
    <t>Up to 100,000 BTU</t>
  </si>
  <si>
    <t>Greater than 100,000 BTU</t>
  </si>
  <si>
    <t>90% Natural Gas Boiler</t>
  </si>
  <si>
    <t>Includes properly sized boiler using Manual J and Manual S, 90% AFUE (minimum) and all associated items for change-out installed as per manufacturer's installation instructions.  May include but is not limited to:  re-work of water supply, water piping connections, properly sized circulator pump(s), venting of products of combustion, intake of combustion air from outside the home, electric, gas piping, condensate removal, removal of old equipment, fasteners, screws, brackets, and hangers.</t>
  </si>
  <si>
    <t>Up to 120,000 BTU</t>
  </si>
  <si>
    <t>Greater than 120,000 BTU</t>
  </si>
  <si>
    <t>16 SEER Air Conditioner</t>
  </si>
  <si>
    <t xml:space="preserve">1.5 ton </t>
  </si>
  <si>
    <t>Includes properly sized air conditioner using Manual J and Manual S, AHRI 16 SEER (minimum) and all associated items for change-out installed as per manufacturer's installation instructions.  May include but is not limited to:  re-work of supply plenum, re-work of return drop, re-work of filter cabinet, filter slot cover, properly sized blower and motor, replacement of line set (or flush), pad, refrigerant, disconnect, condensate removal, electric, recovery of old refrigerant, removal of old equipment, fasteners, screws, brackets, and hangers.</t>
  </si>
  <si>
    <t>2.0 ton</t>
  </si>
  <si>
    <t xml:space="preserve">2.5 ton </t>
  </si>
  <si>
    <t>3.0 ton</t>
  </si>
  <si>
    <t>3.5 ton</t>
  </si>
  <si>
    <t>4.0 ton</t>
  </si>
  <si>
    <t>4.5 ton</t>
  </si>
  <si>
    <t>5.0 ton</t>
  </si>
  <si>
    <t>16 SEER Air Source Heat Pump</t>
  </si>
  <si>
    <t>Includes properly sized air source heat pump using Manual J and Manual S, AHRI 16 SEER (minimum) and all associated items for change-out installed as per manufacturer's installation instructions.  May include but is not limited to:  re-work of supply plenum, re-work of return drop, re-work of filter cabinet, filter slot cover, properly sized blower and motor, replacement of line set (or flush), pad, refrigerant, disconnect, condensate removal, electric, recovery of old refrigerant, removal of old equipment, fasteners, screws, brackets, and hangers.</t>
  </si>
  <si>
    <t>Installed in new gas furnace</t>
  </si>
  <si>
    <t>Other HVAC Measures</t>
  </si>
  <si>
    <t>Seal heating system duct work in an unconditioned space</t>
  </si>
  <si>
    <t xml:space="preserve">50% or more of heating duct system must be located in un-conditioned space.  All accessible trunks, ducts, plenums, boots, boot to drywall connections to be sealed. </t>
  </si>
  <si>
    <t>Air Handling Cabinet</t>
  </si>
  <si>
    <t>Electric Resistance</t>
  </si>
  <si>
    <t>Natural Gas Furnace</t>
  </si>
  <si>
    <t>Natural Gas Boiler</t>
  </si>
  <si>
    <t>Perform air sealing as needed in any portion of the home to reduce air flow.  If the project includes blown attic insulation, then major bypasses in the attic must be air sealed.  The pressure boundary between an attached garage and the home must be air sealed. Air sealing may include but is not limited to attic top plates, chases, registers, vents, boots, plumbing stacks, wiring penetrations, attic accesses of any type, whole-house fans, drop soffits, can lights, bath fans, fireplaces, fireplace chases, balloon framing, windows, doors, and bath tubs.</t>
  </si>
  <si>
    <t>Includes either closed cell spray foam or rigid foam board cut and sealed using either one-part foam or caulk resulting in an R-value of R-10 or greater, please refer to the Available Residential Measures guide for a complete list of allowable materials.</t>
  </si>
  <si>
    <t>Installed according to manufacturers instructions with an R-value of R-10 or greater (Example:  Silvercote or equivalent), please refer to the Available Residential Measures guide for a complete list of allowable materials.</t>
  </si>
  <si>
    <t>Supply Air ventilation solution</t>
  </si>
  <si>
    <t>Exhaust Fan, Moisture reduction</t>
  </si>
  <si>
    <t>Includes the installation of a new or inoperable exisitng exhaust fan in a bathroom with a shower and/or bathtub with the intent to remove excess moisture from the area.  Includes any necessary electric work.  Does not include drywall or plaster finishing and does not include venting. This measure requires building envelope work to be performed at the residence.</t>
  </si>
  <si>
    <t>Mini-Split Heat Pump</t>
  </si>
  <si>
    <r>
      <t xml:space="preserve">Existing Primary Cooling / Air Source Heat Pump Equipment </t>
    </r>
    <r>
      <rPr>
        <b/>
        <sz val="8"/>
        <color rgb="FF439539"/>
        <rFont val="Calibri"/>
        <family val="2"/>
      </rPr>
      <t>(If two or more units exist, please provide and separate model numbers, age, etc. with an *)</t>
    </r>
  </si>
  <si>
    <r>
      <t xml:space="preserve">Existing Primary Heating Equipment </t>
    </r>
    <r>
      <rPr>
        <b/>
        <sz val="9"/>
        <color rgb="FF439539"/>
        <rFont val="Calibri"/>
        <family val="2"/>
      </rPr>
      <t>(If two or more units exist, please provide and separate model numbers, age, etc. with an *)</t>
    </r>
  </si>
  <si>
    <t>Slab</t>
  </si>
  <si>
    <t>Crawlspace</t>
  </si>
  <si>
    <t>Foundation Type</t>
  </si>
  <si>
    <t>Percentage of Wall at Existing R-Value</t>
  </si>
  <si>
    <t>Less Than 25%</t>
  </si>
  <si>
    <t>Less than 50%</t>
  </si>
  <si>
    <t>More Than 50%</t>
  </si>
  <si>
    <t>More Than 75%</t>
  </si>
  <si>
    <t>• Energy Audit Test Form
• AHRI certificates for all installed equipment (if different from AHRI certificate submitted for reservation request)
• Supporting Photos, Diagrams, or Notes</t>
  </si>
  <si>
    <t>Primary - HVAC Only - No Testing</t>
  </si>
  <si>
    <t>Primary - Performing Testing</t>
  </si>
  <si>
    <t>Secondary</t>
  </si>
  <si>
    <r>
      <rPr>
        <b/>
        <sz val="8"/>
        <color rgb="FF231F20"/>
        <rFont val="Calibri"/>
        <family val="2"/>
      </rPr>
      <t xml:space="preserve">1. Definitions – </t>
    </r>
    <r>
      <rPr>
        <sz val="8"/>
        <color rgb="FF231F20"/>
        <rFont val="Calibri"/>
        <family val="2"/>
      </rPr>
      <t xml:space="preserve">In addition to terms defined elsewhere herein, when any one of the following terms is used in these Terms and Conditions, wherein the first letter is written with a capital letter, then that term shall have the following definition. Words importing persons include corporation, and words importing only the singular include the plural and vice versa when the context requires. </t>
    </r>
    <r>
      <rPr>
        <b/>
        <sz val="8"/>
        <color rgb="FF231F20"/>
        <rFont val="Calibri"/>
        <family val="2"/>
      </rPr>
      <t xml:space="preserve">a) “Ameren Illinois” </t>
    </r>
    <r>
      <rPr>
        <sz val="8"/>
        <color rgb="FF231F20"/>
        <rFont val="Calibri"/>
        <family val="2"/>
      </rPr>
      <t xml:space="preserve">shall mean Ameren Illinois Company d/b/a Ameren Illinois. </t>
    </r>
    <r>
      <rPr>
        <b/>
        <sz val="8"/>
        <color rgb="FF231F20"/>
        <rFont val="Calibri"/>
        <family val="2"/>
      </rPr>
      <t>b) “Program Ally”</t>
    </r>
    <r>
      <rPr>
        <sz val="8"/>
        <color rgb="FF231F20"/>
        <rFont val="Calibri"/>
        <family val="2"/>
      </rPr>
      <t xml:space="preserve"> shall mean contractors/allies who have met the minimum qualifications established by Ameren Illinois and are allowed to offer program incentives. </t>
    </r>
    <r>
      <rPr>
        <b/>
        <sz val="8"/>
        <color rgb="FF231F20"/>
        <rFont val="Calibri"/>
        <family val="2"/>
      </rPr>
      <t xml:space="preserve">c) “Application” </t>
    </r>
    <r>
      <rPr>
        <sz val="8"/>
        <color rgb="FF231F20"/>
        <rFont val="Calibri"/>
        <family val="2"/>
      </rPr>
      <t xml:space="preserve">shall mean the Customer or Program Ally completed document used to apply for cash incentives or used for any other appropriate application-specific documentation. </t>
    </r>
    <r>
      <rPr>
        <b/>
        <sz val="8"/>
        <color rgb="FF231F20"/>
        <rFont val="Calibri"/>
        <family val="2"/>
      </rPr>
      <t>d) “Customer”</t>
    </r>
    <r>
      <rPr>
        <sz val="8"/>
        <color rgb="FF231F20"/>
        <rFont val="Calibri"/>
        <family val="2"/>
      </rPr>
      <t xml:space="preserve"> shall mean an Eligible Customer who has submitted an Application for incentive money using their Ameren Illinois account number. The Customer abides by these Terms and Conditions upon acceptance of Customer’s Application by Ameren Illinois. </t>
    </r>
    <r>
      <rPr>
        <b/>
        <sz val="8"/>
        <color rgb="FF231F20"/>
        <rFont val="Calibri"/>
        <family val="2"/>
      </rPr>
      <t>e) “Eligible Customer”</t>
    </r>
    <r>
      <rPr>
        <sz val="8"/>
        <color rgb="FF231F20"/>
        <rFont val="Calibri"/>
        <family val="2"/>
      </rPr>
      <t xml:space="preserve"> shall mean a residential customer of Ameren Illinois, with an active Ameren Illinois-delivered electric or gas account residing in an existing home or new construction. Individually metered residential multifamily units must have prior program approval to participate. Installations performed between January 1, 2020 to December 31, 2020 are eligible for incentives or until incentive funds are exhausted. Equipment and/or materials must be installed by a participating Program Ally at the Customer’s address listed on the Application. The Application must be filled out completely and accurately, signed and accompanied by dated copies of the invoices. See the project/measure eligibility for requirements specific to individual incentives. </t>
    </r>
    <r>
      <rPr>
        <b/>
        <sz val="8"/>
        <color rgb="FF231F20"/>
        <rFont val="Calibri"/>
        <family val="2"/>
      </rPr>
      <t>f) “Program”</t>
    </r>
    <r>
      <rPr>
        <sz val="8"/>
        <color rgb="FF231F20"/>
        <rFont val="Calibri"/>
        <family val="2"/>
      </rPr>
      <t xml:space="preserve"> shall mean the energy efficiency plan or measure that is the subject of the Application. </t>
    </r>
    <r>
      <rPr>
        <b/>
        <sz val="8"/>
        <color rgb="FF231F20"/>
        <rFont val="Calibri"/>
        <family val="2"/>
      </rPr>
      <t>g) “Program</t>
    </r>
    <r>
      <rPr>
        <sz val="8"/>
        <color rgb="FF231F20"/>
        <rFont val="Calibri"/>
        <family val="2"/>
      </rPr>
      <t xml:space="preserve"> </t>
    </r>
    <r>
      <rPr>
        <b/>
        <sz val="8"/>
        <color rgb="FF231F20"/>
        <rFont val="Calibri"/>
        <family val="2"/>
      </rPr>
      <t>Manager”</t>
    </r>
    <r>
      <rPr>
        <sz val="8"/>
        <color rgb="FF231F20"/>
        <rFont val="Calibri"/>
        <family val="2"/>
      </rPr>
      <t xml:space="preserve"> shall mean the Ameren Illinois designee in charge of the Application. </t>
    </r>
    <r>
      <rPr>
        <b/>
        <sz val="8"/>
        <color rgb="FF231F20"/>
        <rFont val="Calibri"/>
        <family val="2"/>
      </rPr>
      <t>h) “Reservation of Funds”</t>
    </r>
    <r>
      <rPr>
        <sz val="8"/>
        <color rgb="FF231F20"/>
        <rFont val="Calibri"/>
        <family val="2"/>
      </rPr>
      <t>, when required, shall mean written notification to Program Ally of a pre-approved incentive amount, which Ameren Illinois issues after review Program Ally’s request for funds.</t>
    </r>
  </si>
  <si>
    <t>updated 11-01-2019</t>
  </si>
  <si>
    <r>
      <t xml:space="preserve">General Inquiries: </t>
    </r>
    <r>
      <rPr>
        <sz val="7.5"/>
        <rFont val="Arial"/>
        <family val="2"/>
      </rPr>
      <t>Ameren Illinois Residential Energy Efficiency Programs • 300 Liberty Street, 4th Floor, Peoria, IL 61602</t>
    </r>
  </si>
  <si>
    <t>Timer Set point (minutes/hour):</t>
  </si>
  <si>
    <t>Measured Continuous Ventilation Rate:</t>
  </si>
  <si>
    <t>Installed Whole-Building Mechanical Ventilation</t>
  </si>
  <si>
    <t>Describe the strategy used to make any corrections to local exhaust deficits and/or required whole-building mechanical ventilation:</t>
  </si>
  <si>
    <t>Section 7:  Floor Area</t>
  </si>
  <si>
    <t>Section 6:  Blower Door Test</t>
  </si>
  <si>
    <t>For commonly vented appliances, smallest BTU first, spillage at 2 mins, CO air free at 5 mins, do not allow to cool, fire second appliance, re-assess first appliance for spillage at 2 mins, immediately assess second appliance for spillage, assess second appliance for CO air free at 5 mins</t>
  </si>
  <si>
    <t>For single cold vent appliance (except DHW), spillage and CO air free are both assessed at 5 minutes of main burner operation</t>
  </si>
  <si>
    <t>For single DHW or warm vent appliance, spillage assessed at 2 minutes of main burner operation and CO air free at 5 minutes</t>
  </si>
  <si>
    <t>Common     Vent</t>
  </si>
  <si>
    <t>Under BPI Greatest Possible Depressurization Conditions</t>
  </si>
  <si>
    <t>Section 5:  Combustion Appliance Zone (CAZ) Spillage and CO Testing BPI-1200 7.9.2 thru 4</t>
  </si>
  <si>
    <t>Greatest Possible Depressurization</t>
  </si>
  <si>
    <t>Combustion Appliance Zone ambient CO level</t>
  </si>
  <si>
    <t>Number of Combustion Appliance Zones for this test:</t>
  </si>
  <si>
    <t>Section 4:  Establishment of Greatest Possible Depressurization CAZ Conditions BPI-1200 7.9.1</t>
  </si>
  <si>
    <t>Minimum clearance of vent connectors from combustibles BPI-1200 Table E2:</t>
  </si>
  <si>
    <r>
      <t xml:space="preserve">If ambient CO &lt; 9 PPM </t>
    </r>
    <r>
      <rPr>
        <sz val="8"/>
        <rFont val="Calibri"/>
        <family val="2"/>
        <scheme val="minor"/>
      </rPr>
      <t>then no action is required</t>
    </r>
  </si>
  <si>
    <t xml:space="preserve"> - Advise homeowner contact qual. professional</t>
  </si>
  <si>
    <r>
      <t>Garage DHW FVIR or 18</t>
    </r>
    <r>
      <rPr>
        <sz val="8"/>
        <rFont val="Calibri"/>
        <family val="2"/>
      </rPr>
      <t>”</t>
    </r>
    <r>
      <rPr>
        <sz val="8"/>
        <rFont val="Calibri"/>
        <family val="2"/>
        <scheme val="minor"/>
      </rPr>
      <t xml:space="preserve"> off floor (Y/N/NA)</t>
    </r>
  </si>
  <si>
    <t>Section 3:  Combustion Appliance Inspection</t>
  </si>
  <si>
    <t>Actions levels for house ambient CO                                             BPI-1200 7.3.3.3</t>
  </si>
  <si>
    <r>
      <t xml:space="preserve">Section 2:  Fuel Distribution System Inspection </t>
    </r>
    <r>
      <rPr>
        <b/>
        <sz val="8"/>
        <color theme="0"/>
        <rFont val="Calibri"/>
        <family val="2"/>
        <scheme val="minor"/>
      </rPr>
      <t>(always required when fuel lines exist in the residence)</t>
    </r>
  </si>
  <si>
    <t xml:space="preserve">    If not, sections 3, 4, and 5 of this form may be left blank</t>
  </si>
  <si>
    <t>Energy Audit Diagnostic Test Form</t>
  </si>
  <si>
    <t>Energy Efficiency Program</t>
  </si>
  <si>
    <t>Garage</t>
  </si>
  <si>
    <t>Rooftop</t>
  </si>
  <si>
    <t>None</t>
  </si>
  <si>
    <t>Metal</t>
  </si>
  <si>
    <t>Flex</t>
  </si>
  <si>
    <t>Metal &amp; Flex</t>
  </si>
  <si>
    <t>Fiber Board</t>
  </si>
  <si>
    <t>Basement &amp; Slab</t>
  </si>
  <si>
    <t>Basement &amp; Crawlspace</t>
  </si>
  <si>
    <t>Basement &amp; Crawlspace &amp; Slab</t>
  </si>
  <si>
    <t>Crawlspace &amp; Slab</t>
  </si>
  <si>
    <t>Measured AFUE</t>
  </si>
  <si>
    <t>• ACCA Approved Building Load Calculation Based on Improved (Post Retrofit) Home
• Inspection Disclaimer Form for All Projects
• Energy Audit Test Form</t>
  </si>
  <si>
    <t>Section 8:  Ventilation Requirements Pre-Test (ASHRAE 62.2-2016)</t>
  </si>
  <si>
    <t>For more information contact your Field Energy Specialist • Fax: 309.677.3370 • AmerenIllinoisSavings.com</t>
  </si>
  <si>
    <t>HEP-1004-1119</t>
  </si>
  <si>
    <t>HPWH</t>
  </si>
  <si>
    <t>EER Rating</t>
  </si>
  <si>
    <t>TR</t>
  </si>
  <si>
    <t>High Efficiency Blower Motor - New Gas Furnace</t>
  </si>
  <si>
    <t>High Efficiency Blower Motor - Retrofit</t>
  </si>
  <si>
    <t>Gas</t>
  </si>
  <si>
    <t>Total</t>
  </si>
  <si>
    <t>G</t>
  </si>
  <si>
    <t>Slipstream Financial</t>
  </si>
  <si>
    <t>Continuous Exhaust Ventilation Fan</t>
  </si>
  <si>
    <r>
      <t xml:space="preserve">When submitting the Work Scope, Incentive Application and required documentation, please send all required documents to: </t>
    </r>
    <r>
      <rPr>
        <b/>
        <sz val="8"/>
        <color rgb="FF231F20"/>
        <rFont val="Calibri"/>
        <family val="2"/>
      </rPr>
      <t>ResidentialEEApplications@ameren.com</t>
    </r>
  </si>
  <si>
    <t>Meaure Description</t>
  </si>
  <si>
    <t>Reason for Change</t>
  </si>
  <si>
    <t>Proposed on Reservation</t>
  </si>
  <si>
    <t>Final Installed</t>
  </si>
  <si>
    <t>Quantity</t>
  </si>
  <si>
    <t>Measure Description</t>
  </si>
  <si>
    <t>Pricing Alteration</t>
  </si>
  <si>
    <t>Proposed</t>
  </si>
  <si>
    <t>Final</t>
  </si>
  <si>
    <r>
      <rPr>
        <b/>
        <sz val="8"/>
        <color rgb="FF231F20"/>
        <rFont val="Calibri"/>
        <family val="2"/>
      </rPr>
      <t xml:space="preserve">Form Use: This form is to be used for to enumerate deviations from the approved reservation.  
</t>
    </r>
    <r>
      <rPr>
        <sz val="8"/>
        <color rgb="FF231F20"/>
        <rFont val="Calibri"/>
        <family val="2"/>
      </rPr>
      <t xml:space="preserve">
</t>
    </r>
  </si>
  <si>
    <t>(wsf) ASHRAE 62.2-2016 App B</t>
  </si>
  <si>
    <t>ASHRAE 62.2-2016 defines floor area:  all above and below grade finished areas as defined in ANSI Standard Z765.  ANSI Z765 defines finished area:  an enclosed area in a house that is suitable for year-round use, embodying walls, floors, and ceilings that are similar to the rest of the house.</t>
  </si>
  <si>
    <t>Section 9:  Ventilation Requirements Post-Test (ASHRAE 62.2-2016)</t>
  </si>
  <si>
    <t>Note:  If the flow through an operating, vented, kitchen exhaust fan or bathroom exhaust fan cannot be measured, then assume zero CFM.  ASHRAE 62.2-2016 Appendix A3.1</t>
  </si>
  <si>
    <t>Total Program Financing Requested</t>
  </si>
  <si>
    <t>SECTION 6 INCENTIVE PAYMENT REQUEST - ACKNOWLEDGEMENT OF PROJECT COMPLETION</t>
  </si>
  <si>
    <t>Bonus</t>
  </si>
  <si>
    <t>Heat Pump Water Heater</t>
  </si>
  <si>
    <t>Refer to the Health &amp; Safety Field Guide. Section 2.4.3</t>
  </si>
  <si>
    <t>Refer to the Building Envelope Field Guide. Section 4.1.6.1</t>
  </si>
  <si>
    <t>Vent exhaust fan to gable end or to roof (not to soffit)</t>
  </si>
  <si>
    <t>Termination of fan vent must penetrate gable-end or roof. Terminating an exhaust fan vent duct at or near roof or gable vents is not permissible.</t>
  </si>
  <si>
    <t>Includes cutting an access and installing an air tight, insulated, operable door into a knee wall space.  Includes framing around the door.</t>
  </si>
  <si>
    <t>Refer to the Building Envelope Field Guide. Section 4.1.5.1</t>
  </si>
  <si>
    <t>Energy Star Certified Heat Pump Water Heater</t>
  </si>
  <si>
    <t>Must be replacement of existing electric water heater. Energy Star Certified - refer to Energy Star Certified Products List on Ally Portal. Installed per manufacturer's recommendations &amp; local code(s) as applicable.</t>
  </si>
  <si>
    <t>May replace an existing manual or programmable thermostat. Refer to Energy Star Certified Products List on Ally Portal.</t>
  </si>
  <si>
    <t>Tier</t>
  </si>
  <si>
    <t>SECTION 2: ALLY INFORMATION</t>
  </si>
  <si>
    <t>Attic Insulation - R19 or Less to R49 or greater</t>
  </si>
  <si>
    <t>Please provide target final blower door number with reservation.</t>
  </si>
  <si>
    <t>Wall Insulation - Empty cavity to R11 or greater</t>
  </si>
  <si>
    <t>Exterior Wall</t>
  </si>
  <si>
    <t>Final R-value</t>
  </si>
  <si>
    <t>Kneewalls</t>
  </si>
  <si>
    <t>Rim Joists</t>
  </si>
  <si>
    <t>Rim Joist Insulation - R10 or greater</t>
  </si>
  <si>
    <t>Crawl Space Wall Insulation - R10 or greater</t>
  </si>
  <si>
    <t>Kneewall Insulation - Empty cavity to R11 or greater</t>
  </si>
  <si>
    <t>Crawl Space</t>
  </si>
  <si>
    <t>50% or more of the heating ductwork must be in Unconditioned Space</t>
  </si>
  <si>
    <t>Duct Sealing Results Per BPI Lookup Table</t>
  </si>
  <si>
    <t xml:space="preserve">Duct Sealing </t>
  </si>
  <si>
    <t>Input MBTUH</t>
  </si>
  <si>
    <t>Includes ECM</t>
  </si>
  <si>
    <t>Existing Manufacturer</t>
  </si>
  <si>
    <t>Proposed Manufacturer</t>
  </si>
  <si>
    <t>Proposed Model #</t>
  </si>
  <si>
    <t>Heat Pump Water Heater (Energy Star)</t>
  </si>
  <si>
    <t>SECTION 5: RESERVATION REQUEST - CUSTOMER AUTHORIZATION OF PROJECT</t>
  </si>
  <si>
    <r>
      <rPr>
        <b/>
        <sz val="8"/>
        <color rgb="FF231F20"/>
        <rFont val="Calibri"/>
        <family val="2"/>
      </rPr>
      <t xml:space="preserve">Form Use: This form is to be used to submit reservation requests and incentive payment requests
Sections 1-4: Used to specify proposed work scope, and upon approval, reserve program incentives for a period of 30 days.
</t>
    </r>
    <r>
      <rPr>
        <sz val="8"/>
        <color rgb="FF231F20"/>
        <rFont val="Calibri"/>
        <family val="2"/>
      </rPr>
      <t xml:space="preserve">Please note: All approved customers will have received a confirmation number via email indicating that they are eligible for Program Incentives.
</t>
    </r>
  </si>
  <si>
    <t>Tier 1</t>
  </si>
  <si>
    <t>Tier 2</t>
  </si>
  <si>
    <t>Tier 3</t>
  </si>
  <si>
    <t>Crawlspace Wall Insulation</t>
  </si>
  <si>
    <t>Furnace</t>
  </si>
  <si>
    <t>Blower Motor - New</t>
  </si>
  <si>
    <t>Window AC</t>
  </si>
  <si>
    <t>This is a required field if air sealing incentives are being requested.</t>
  </si>
  <si>
    <t>Location - Area 1</t>
  </si>
  <si>
    <t>Location - Area 2</t>
  </si>
  <si>
    <t>Ductwork in Unconditioned Space (%)</t>
  </si>
  <si>
    <t>Air Handler Location</t>
  </si>
  <si>
    <t>Primary Program Ally "A"</t>
  </si>
  <si>
    <t>Program Ally "B"</t>
  </si>
  <si>
    <t xml:space="preserve">Building Envelope </t>
  </si>
  <si>
    <t>Building Envelope and HVAC</t>
  </si>
  <si>
    <t>Ally</t>
  </si>
  <si>
    <t>A</t>
  </si>
  <si>
    <t>B</t>
  </si>
  <si>
    <t>Contact Name For Work Scope</t>
  </si>
  <si>
    <t>SECTION 3: ENERGY EFFICIENCY MEASURE INFORMATION</t>
  </si>
  <si>
    <t>Baseline blower door CFM50:</t>
  </si>
  <si>
    <t>Final blower door CFM50:</t>
  </si>
  <si>
    <t>Energy Efficiency Measure Totals</t>
  </si>
  <si>
    <t>Total Additional Energy Efficiency Cost</t>
  </si>
  <si>
    <t>Additional Energy Efficiency Cost</t>
  </si>
  <si>
    <t>SECTION 4: FINANCIAL SUMMARY</t>
  </si>
  <si>
    <t>Total Project Cost</t>
  </si>
  <si>
    <t>Total Customer Cost</t>
  </si>
  <si>
    <t>Ameren Gas Customer</t>
  </si>
  <si>
    <t>Ameren Electric Customer</t>
  </si>
  <si>
    <t>Ameren Illinois Account Number</t>
  </si>
  <si>
    <t>Heating System 1</t>
  </si>
  <si>
    <t>Natural Gas Furnace 95% AFUE (System 1)</t>
  </si>
  <si>
    <t>Natural Gas Boiler 90% AFUE (System 1)</t>
  </si>
  <si>
    <t>Heating System 2</t>
  </si>
  <si>
    <t>Natural Gas Furnace 95% AFUE (System 2)</t>
  </si>
  <si>
    <t>Natural Gas Boiler 90% AFUE (System 2)</t>
  </si>
  <si>
    <t>yes</t>
  </si>
  <si>
    <t>no</t>
  </si>
  <si>
    <t>Cooling System 1</t>
  </si>
  <si>
    <t>Air Source Heat Pump SEER 16.0 and HSPF 9.0 or greater (System 1)</t>
  </si>
  <si>
    <t>Cooling System 2</t>
  </si>
  <si>
    <t>Air Source Heat Pump SEER 16.0 and HSPF 9.0 or greater (System 2)</t>
  </si>
  <si>
    <t>CEER</t>
  </si>
  <si>
    <t>Room Air Conditioner (Energy Star)</t>
  </si>
  <si>
    <t>PY2021 Home Efficiency Workbook</t>
  </si>
  <si>
    <t>Central AC SEER 16.0 and EER 12.5 or greater (System 1)</t>
  </si>
  <si>
    <t>Central AC SEER 16.0 and EER 12.5 or greater (System 2)</t>
  </si>
  <si>
    <t>I certify the information I have provided is true and correct and any work performed meets the program guidelines and Terms and Conditions of the Program. I hereby request an incentive for the above listed work and understand the incentive cannot exceed 100% of project cost. I agree to allow Ameren Illinois Program staff to perform an on-site Quality Assurance inspection to confirm test results and verify the work performed.  Do not sign prior to project completion.</t>
  </si>
  <si>
    <t>PY21 Home Efficiency Change Order Form</t>
  </si>
  <si>
    <t>Energy Efficiency Measure</t>
  </si>
  <si>
    <t>Additional Costs</t>
  </si>
  <si>
    <t xml:space="preserve">Financing Principle </t>
  </si>
  <si>
    <r>
      <t xml:space="preserve">The following job scope has been reviewed and found to comply with current HEP-IQ program requirements.  Project Approvals expire 60 DAYS from the date of transmittal.  Projects not completed within this timeframe must be re-approved by the Program </t>
    </r>
    <r>
      <rPr>
        <u/>
        <sz val="11"/>
        <rFont val="Calibri"/>
        <family val="2"/>
        <scheme val="minor"/>
      </rPr>
      <t>under the current program eligibility rules</t>
    </r>
    <r>
      <rPr>
        <sz val="11"/>
        <rFont val="Calibri"/>
        <family val="2"/>
        <scheme val="minor"/>
      </rPr>
      <t xml:space="preserve">.
</t>
    </r>
  </si>
  <si>
    <t>Rev. 12/7/20</t>
  </si>
  <si>
    <t>% Additional Cost</t>
  </si>
  <si>
    <t>The following comleted job scope has been reviewed and found to comply with current HEP-IQ program requirements.</t>
  </si>
  <si>
    <t>SQFT</t>
  </si>
  <si>
    <t>Total Project Incentive</t>
  </si>
  <si>
    <t>Total Project Bonus</t>
  </si>
  <si>
    <t>RESERVATION REQUEST -  SUPPORTING DOCUMENTATION CHECKLIST</t>
  </si>
  <si>
    <t>INCENTIVE PAYMENT REQUEST - PROJECT COMPLETION SUPPORTING DOCUMENTATION CHECKLIST</t>
  </si>
  <si>
    <t>Rates</t>
  </si>
  <si>
    <t>PP (Max)</t>
  </si>
  <si>
    <t>check size</t>
  </si>
  <si>
    <t>Existing Type / Depth of Attic Insulation</t>
  </si>
  <si>
    <t>Mineral Wool</t>
  </si>
  <si>
    <t>Installed Type</t>
  </si>
  <si>
    <t>Were any disclaimer form related items discovered?</t>
  </si>
  <si>
    <t>Was combustion safety testing required?</t>
  </si>
  <si>
    <t>Has ventilation requirements been discussed?</t>
  </si>
  <si>
    <t>Ventilation Run Time (min/hr)</t>
  </si>
  <si>
    <t>Ventilation Rate (CFM)</t>
  </si>
  <si>
    <t>Louvered Sides</t>
  </si>
  <si>
    <t>Attic Insulation R11-R49</t>
  </si>
  <si>
    <t>Attic Insulation R19-R49</t>
  </si>
  <si>
    <t>Attic Insulation - R11 or Less to R49 or greater</t>
  </si>
  <si>
    <t>Rated Capacity (Gallons)</t>
  </si>
  <si>
    <t>Final Net Customer Out of Pocket Cost</t>
  </si>
  <si>
    <t>edited 12-23-20</t>
  </si>
  <si>
    <t>Spray Foam</t>
  </si>
  <si>
    <t>Crawl Space Wall Insulation</t>
  </si>
  <si>
    <t>Wall Height</t>
  </si>
  <si>
    <t>Wall Height Less than 2'</t>
  </si>
  <si>
    <t>Wall Height 2' or Greater</t>
  </si>
  <si>
    <t>Rev 3</t>
  </si>
  <si>
    <t>1.  Added lines 49-53 for Attic Insulation R19 of less to R49 table</t>
  </si>
  <si>
    <t>5.  Added line 29 to Transmittal Res tab</t>
  </si>
  <si>
    <t>6.  Added line 29 to Transmittal Inc tab</t>
  </si>
  <si>
    <t>2.  Added N49 to sum formula on N113</t>
  </si>
  <si>
    <t>3.  Added Q49 to sum formula on Q113</t>
  </si>
  <si>
    <t>4.  Added Y49 to sum formula on Y113</t>
  </si>
  <si>
    <t>7.  Corrected Column J formulas on Transmittal Inc tab</t>
  </si>
  <si>
    <t>Emergency Furnace</t>
  </si>
  <si>
    <t>Emergency  Furnace</t>
  </si>
  <si>
    <t>Revisions: Add Attic Insulation R19 or less to R49 to application, add emergency furnace option, change program pricing tab for PY21</t>
  </si>
  <si>
    <t>Includes an exhaust fan installed to run demand-controlled and either continuously or intermittently to meet the requirements of ASHRAE 62.2-2016.  Includes any necessary electric work.  Does not include drywall or plaster finishing and does not include venting.</t>
  </si>
  <si>
    <r>
      <t xml:space="preserve">If existing electrical connection doesn't meet manufacturer's installation recommendations and/or local code(s). </t>
    </r>
    <r>
      <rPr>
        <b/>
        <sz val="11"/>
        <color theme="1"/>
        <rFont val="Calibri"/>
        <family val="2"/>
        <scheme val="minor"/>
      </rPr>
      <t>Consult with your Field Energy Specialist.</t>
    </r>
  </si>
  <si>
    <t>Associated Electrical modification</t>
  </si>
  <si>
    <t>12,000 BTU or greater</t>
  </si>
  <si>
    <t>8,000 to 11,999 BTU</t>
  </si>
  <si>
    <t>Less than 8,000 BTU</t>
  </si>
  <si>
    <t>Energy Star Certified Room Air Conditioner</t>
  </si>
  <si>
    <t>Consult with your distributor</t>
  </si>
  <si>
    <t>*Tier 3 = Standard Heating &amp; Cooling Offering Incentives</t>
  </si>
  <si>
    <t>All diagnostic testing needed to comply with BPI 1200 Indoor Air Quality and Ventilation and ASHRAE standard 62.2-2016 and program guidelines including, but not limited to: test-in, test-out, and any intermediate blower door and ventilation testing required for a project with building envelope measures. Both test-in and test out results must be documented by the program ally using the Energy Audit Diagnostic Test Form.</t>
  </si>
  <si>
    <t>Includes a supply ventilation solution installed to run demand-controlled and either continuously or intermittently to meet the requirements of ASHRAE 62.2-2016.  Includes any necessary electric work.  Does not include drywall or plaster finishing and does not include venting. Currently accepted solutions: Fresh air cycler - style products tied to a forced air HVAC system  (like AirCycler).</t>
  </si>
  <si>
    <t>Refer to the Building Envelope Field Guide. Section 4.1.5.2.1.</t>
  </si>
  <si>
    <t>Insulate &amp; Weather-strip vertical attic door</t>
  </si>
  <si>
    <r>
      <t xml:space="preserve">To alleviate pressure imbalance(s) associated with reducing depressuration to correct or prevent combustion appliance spillage or drafting concerns. Sized per NFPA 54. </t>
    </r>
    <r>
      <rPr>
        <b/>
        <sz val="11"/>
        <color theme="1"/>
        <rFont val="Calibri"/>
        <family val="2"/>
        <scheme val="minor"/>
      </rPr>
      <t>Consult with your Field Energy Specialist.</t>
    </r>
  </si>
  <si>
    <t>May include wall switches or other controls to operate an existing bathroom exhaust fan in order to meet the requirements of ASHRAE 62.2-2016.  The existing fan must operate at a sound level of 1.0 sone or less.</t>
  </si>
  <si>
    <r>
      <t xml:space="preserve">May include dense pack cellulose or program approved fiberglass insulation, spray foam, or rigid foam board. Includes deconstruction and reconstruction if necessary. Area can be incentivized under wall insulation, </t>
    </r>
    <r>
      <rPr>
        <b/>
        <sz val="11"/>
        <color theme="1"/>
        <rFont val="Calibri"/>
        <family val="2"/>
        <scheme val="minor"/>
      </rPr>
      <t>consult with your Field Energy Specialist.</t>
    </r>
  </si>
  <si>
    <r>
      <t xml:space="preserve">Additional Charge used to supplement the Dense-pack wall insulation measure. For removal of asbestos or asphalt shingles or siding, drilling holes through sheathing, plugging and caulking holes, and replacement of asbestos or asphalt shingles or siding. Do not drill suspect asbestos siding. Refer to the Suspect ACM White Paper. This item will appear in additional work area of building envelope section with area to be treated. </t>
    </r>
    <r>
      <rPr>
        <i/>
        <sz val="11"/>
        <rFont val="Calibri"/>
        <family val="2"/>
        <scheme val="minor"/>
      </rPr>
      <t>example: Prep &amp; Finish Asphalt Siding (100 SF)</t>
    </r>
  </si>
  <si>
    <t>Attic Insulation - R19 or Less (Improved to R49 or greater)</t>
  </si>
  <si>
    <t>Specifications - Refer to the Available Residential Measures Guide &amp; Building Envelope Field Guide for complete specs.</t>
  </si>
  <si>
    <t>TIER 3 Incentive</t>
  </si>
  <si>
    <t>TIER 2 Incentive</t>
  </si>
  <si>
    <t>TIER 1 Incentive</t>
  </si>
  <si>
    <t>Price*</t>
  </si>
  <si>
    <r>
      <t xml:space="preserve"> "</t>
    </r>
    <r>
      <rPr>
        <b/>
        <u/>
        <sz val="11"/>
        <rFont val="Calibri"/>
        <family val="2"/>
        <scheme val="minor"/>
      </rPr>
      <t>Not to exceed</t>
    </r>
    <r>
      <rPr>
        <b/>
        <sz val="11"/>
        <rFont val="Calibri"/>
        <family val="2"/>
        <scheme val="minor"/>
      </rPr>
      <t>" prices. It is not required to charge the full amount if the work can be completed for less.  *Tier 3 does not have "Not to exceed" prices.</t>
    </r>
  </si>
  <si>
    <t xml:space="preserve">                                                  PY21 Home Efficiency - Program Pricing with Incentive Tiers                                                                  </t>
  </si>
  <si>
    <t>10. Revised max program pricing for attic insulation measures on Tranmittal Res and Transmittal Inc tabs</t>
  </si>
  <si>
    <t>11. Updated lines 117 to 131 for Home Efficiency - PY21 Pricing additional measures</t>
  </si>
  <si>
    <t>8.  Set print area and page breaks for Inspection Disclaimers tab</t>
  </si>
  <si>
    <t>9. Added emergency furnace option to Heating System drop down list and populated table on the Workbook Tab. Added measure to the Measures tab.</t>
  </si>
  <si>
    <t>Rev 4</t>
  </si>
  <si>
    <t>Revisions: Allow Ameren account numbers to begin with a zero, revise emergency furnace incentive to $3000</t>
  </si>
  <si>
    <t>1. Removed data validation from T14</t>
  </si>
  <si>
    <t>2. Revised B19 and C19 on Measures tab to $3000</t>
  </si>
  <si>
    <t>Rev 5</t>
  </si>
  <si>
    <t>1. Moved wall height drop down box from rim joist to crawl space insulation measure</t>
  </si>
  <si>
    <t>2. Set High Efficiency Blower Motor Incentive price</t>
  </si>
  <si>
    <t>3. Revised font from Times New Roman to Calibri on the following lines of the Workbook: Project Notes 23-26,  Additional Energy Efficiency Cost 117-131, 155-157</t>
  </si>
  <si>
    <t>4. Increased row height on ally/customer signature lines in Sections 5 and 6 of the Workbook</t>
  </si>
  <si>
    <t>5. Updated Workbook footer</t>
  </si>
  <si>
    <t>6. Locked cell R110 on Diagnostic Test Form</t>
  </si>
  <si>
    <t>BPM (Brushless Permanent Magnet) ECM (Electronically Commutated Motor) Must be documented on AHRI certificate provided for new furnace. Must be part of incentivized furnace replacement.</t>
  </si>
  <si>
    <t>8. Added condition if Emergency Furnace is selected, the High Efficiency Blower Motor measure is grayed out</t>
  </si>
  <si>
    <t>The following suspected Asbestos Containing Materials (ACMs) were identified in your home. It is important to understand that it is not possible to determine if a material has asbestos without professional testing and for this reason all possible ACMs must be treated as if it contains asbestos. This may disqualify your home from participation in the Ameren Illinois Energy Efficiency Program; however, proper precautions must be taken to ensure the suspect ACMs will not be disturbed. As a result, any measure that would result in work taking place in an area with suspect ACMs or that could disturb the asbestos is not allowed. For more information regarding asbestos, please visit www.epa.gov/asbestos and refer to “Suspect ACM White Paper”.</t>
  </si>
  <si>
    <t>Removed unit(s) must be recycled through Program authorized methods</t>
  </si>
  <si>
    <t>9. Added line 109 to the Workbook to have the ally confirm that the existing room air conditioner will be recycled</t>
  </si>
  <si>
    <t>10. Added drop down list to cell K106 to allow 0-4 room air conditioners</t>
  </si>
  <si>
    <r>
      <t>Initial blower door measurement Q</t>
    </r>
    <r>
      <rPr>
        <vertAlign val="subscript"/>
        <sz val="8"/>
        <color theme="1"/>
        <rFont val="Calibri"/>
        <family val="2"/>
        <scheme val="minor"/>
      </rPr>
      <t>50</t>
    </r>
    <r>
      <rPr>
        <sz val="8"/>
        <color theme="1"/>
        <rFont val="Calibri"/>
        <family val="2"/>
        <scheme val="minor"/>
      </rPr>
      <t>:</t>
    </r>
  </si>
  <si>
    <t>12. Reset print area on Inspection Disclaimers tab</t>
  </si>
  <si>
    <t>Opportunity Name</t>
  </si>
  <si>
    <t>Opportunity:</t>
  </si>
  <si>
    <t>Must be replacement of an existing room air conditioner that is not Energy Star certified or is over 10 years old. Refer to the Energy Star Certified Products List on the Ally Portal. Installed per manufacturer's recommendations &amp; local code(s) as applicable. Unit must be installed &amp; window installations must include weatherization of the window. Existing unit(s) must be recycled through Program authorized methods. Incentives limited to the # of bedrooms plus 1, with a maximum of 4. Room air conditioners may be incentivized even when central air is present given this is a replacement of a qualifying existing room a/c &amp; the room the window air conditioner is installed in is not cooled by the central air conditioner.</t>
  </si>
  <si>
    <t>11. Added condition on quantity of room air conditioners to highlight red if number is greater than number of rooms plus one on Diagnostic Test Form</t>
  </si>
  <si>
    <t>13. Locked O6 on Diagnostic Test Form</t>
  </si>
  <si>
    <t>14. Replaced ID/AMIL # on Transmittal tabs to Opportunity/Opportunity Name</t>
  </si>
  <si>
    <t>15. Add checkbox on Inspection Disclaimer form for Asbestos section?</t>
  </si>
  <si>
    <t>HOME EFFICIENCY INCOME QUALIFIED
EMERGENCY NO-HEAT ASSISTANCE</t>
  </si>
  <si>
    <t>Customer Information</t>
  </si>
  <si>
    <t>What is your primary heat fuel source (gas, electric, propane)?</t>
  </si>
  <si>
    <t>Do you own or rent?</t>
  </si>
  <si>
    <t>If YES, Explain:</t>
  </si>
  <si>
    <t>Name on Primary Heating Account:</t>
  </si>
  <si>
    <t>Account Number on Primary Heating Bill:</t>
  </si>
  <si>
    <t>Do you have a secondary heat source?</t>
  </si>
  <si>
    <t>General Notes:</t>
  </si>
  <si>
    <t>Evaluator Information</t>
  </si>
  <si>
    <t>Company Name:</t>
  </si>
  <si>
    <t>Evaluator Name:</t>
  </si>
  <si>
    <t>Thermostat Information</t>
  </si>
  <si>
    <t>HEATING SYSTEM INFORMATION</t>
  </si>
  <si>
    <t>COOLING SYSTEM INFORMATION</t>
  </si>
  <si>
    <t>Heating System Type (select below)</t>
  </si>
  <si>
    <t>Cooling System Type (select below)</t>
  </si>
  <si>
    <t>A23</t>
  </si>
  <si>
    <t>J23</t>
  </si>
  <si>
    <t>None Present</t>
  </si>
  <si>
    <t>Year Manufactured:</t>
  </si>
  <si>
    <t>79% or Less Gas Furnace</t>
  </si>
  <si>
    <t>Window Units</t>
  </si>
  <si>
    <t>80 to 90% Gas Furnace</t>
  </si>
  <si>
    <t>10 SEER or Less CAC</t>
  </si>
  <si>
    <t>Model Number:</t>
  </si>
  <si>
    <t>10.1 to 12.0 SEER CAC</t>
  </si>
  <si>
    <t>12.1 SEER or Greater CAC</t>
  </si>
  <si>
    <t>Approximate AFUE (%):</t>
  </si>
  <si>
    <t>Electric Furnace</t>
  </si>
  <si>
    <t>10.0 SEER or Less ASHP</t>
  </si>
  <si>
    <t>Heating System Not Operational</t>
  </si>
  <si>
    <t>Cooling System Not Operational</t>
  </si>
  <si>
    <t>Baseboard Heat</t>
  </si>
  <si>
    <t>10.1 to 12.0 SEER ASHP</t>
  </si>
  <si>
    <t>DWH Gas</t>
  </si>
  <si>
    <t>DWH Electric</t>
  </si>
  <si>
    <t>Copper Gas Line Present</t>
  </si>
  <si>
    <t>79% or Less Boiler</t>
  </si>
  <si>
    <t>12.1 SEER or Greater ASHP</t>
  </si>
  <si>
    <t>Print Owner Name:</t>
  </si>
  <si>
    <t>Owner Signature:</t>
  </si>
  <si>
    <t>System Evaluator Signature:</t>
  </si>
  <si>
    <t xml:space="preserve">MINIMUM SAFETY TESTING REQUIREMENTS for EMERGENCY FURNACE </t>
  </si>
  <si>
    <t>PROGRAM ONLY</t>
  </si>
  <si>
    <t>A quick CAZ visual inspection should be performed to ensure no immediate safety concerns. If any concerns are discovered a Disclaimer Form should be completed and submitted to the Program.</t>
  </si>
  <si>
    <t>Complete an Ameren Disclaimer Form for every home with any other applicable items detected.</t>
  </si>
  <si>
    <t>Complete BPI Conditions for entry (Ambient CO and Ambient LEL%).</t>
  </si>
  <si>
    <t>Complete Ameren Fuel Distribution System Inspection on all homes with natural gas or propane fuel.</t>
  </si>
  <si>
    <t>Complete a simplified spillage test on all homes with natural draft appliances.</t>
  </si>
  <si>
    <t>1. Set up the home in winter like conditions (all exterior openings closed).</t>
  </si>
  <si>
    <t xml:space="preserve">2. Close the door nearest to the combustion appliance that separates the appliance from the main body of the house. </t>
  </si>
  <si>
    <t xml:space="preserve">3. Close the interior doors of all rooms except for rooms with an exhaust fan and rooms with a central forced-air system return. </t>
  </si>
  <si>
    <t xml:space="preserve">4. Turn on the clothes dryer. </t>
  </si>
  <si>
    <t xml:space="preserve">5. Turn on all exhaust fans including bathrooms and kitchen to their highest speed. </t>
  </si>
  <si>
    <t xml:space="preserve">6. Check that the air handler fan on (if it depressurizes the CAZ). </t>
  </si>
  <si>
    <t>7. Fire up the natural draft appliance and check for spillage with mirror or smoke pen. See time limits below.</t>
  </si>
  <si>
    <t>Warm Vent (water heater or hot flue) Draft will be obtained within = 2 minutes</t>
  </si>
  <si>
    <t>Cold vent (cold vent appliance) Draft will be obtained within = 5 minutes</t>
  </si>
  <si>
    <t>&gt; If the appliance drafts within the time limits listed above it is: PASS</t>
  </si>
  <si>
    <t>&gt; If the appliance does not properly daft within the time limits listed above then it is: FAIL</t>
  </si>
  <si>
    <t xml:space="preserve">&gt; If the appliance does not properly daft , turn off all exhaust fans and re-test at natural conditions to see if it drafts at natural conditions. </t>
  </si>
  <si>
    <t>&gt; If the simple test fails, appropriate measures must be submitted to the program with proposal.</t>
  </si>
  <si>
    <t>MINIMUM FINAL INSTALLATION REQUIREMENTS:</t>
  </si>
  <si>
    <t>A Smart Stat should be installed if the homeowner agrees</t>
  </si>
  <si>
    <t>Final Conditions per Ameren Available Residential Measures Guide: New Installed (per manufacturer’s instructions unless superseded by Program guidelines), operable natural gas fueled forced-air furnace with a minimum efficiency rating of 95% AFUE as proven by AHRI; unit must be sized according to ACCA Manual J and ACCA Manual S with load calculation software documentation provided accompanying Program paperwork; installation includes all associated items for change-out and may also include but is not limited to: re-work of supply plenum, re-work of return drop, re-work of filter cabinet, filter slot cover, air handler, properly sized blower and motor, venting of products of combustion, intake of combustion air from outside the home, condensate removal, electric, gas piping, gas pipe sediment trap, removal of old equipment, fasteners, screws, brackets, and hangers.</t>
  </si>
  <si>
    <t>Project ID</t>
  </si>
  <si>
    <t>Customer Name</t>
  </si>
  <si>
    <r>
      <rPr>
        <b/>
        <sz val="11"/>
        <color theme="1" tint="0.34998626667073579"/>
        <rFont val="Calibri"/>
        <family val="2"/>
        <scheme val="minor"/>
      </rPr>
      <t>PLEASE DIRECT ALL CORRESPONDENCE TO:</t>
    </r>
    <r>
      <rPr>
        <sz val="11"/>
        <color theme="1" tint="0.34998626667073579"/>
        <rFont val="Calibri"/>
        <family val="2"/>
        <scheme val="minor"/>
      </rPr>
      <t xml:space="preserve">
</t>
    </r>
    <r>
      <rPr>
        <sz val="9"/>
        <color theme="1" tint="0.34998626667073579"/>
        <rFont val="Calibri"/>
        <family val="2"/>
        <scheme val="minor"/>
      </rPr>
      <t>Ameren Illinois Energy Efficiency Programs 300 Liberty Street, 4th Floor, Peoria IL 61602
Toll-free: 1.866.838.6918 Fax: 1.309.677.7961 AmerenIllinoisSavings.com</t>
    </r>
  </si>
  <si>
    <t>PPM</t>
  </si>
  <si>
    <r>
      <rPr>
        <b/>
        <sz val="12"/>
        <color theme="0"/>
        <rFont val="Calibri"/>
        <family val="2"/>
        <scheme val="minor"/>
      </rPr>
      <t>Safety Entrance Tests</t>
    </r>
    <r>
      <rPr>
        <b/>
        <sz val="9"/>
        <color theme="0"/>
        <rFont val="Calibri"/>
        <family val="2"/>
        <scheme val="minor"/>
      </rPr>
      <t xml:space="preserve"> </t>
    </r>
    <r>
      <rPr>
        <b/>
        <sz val="8"/>
        <color theme="0"/>
        <rFont val="Calibri"/>
        <family val="2"/>
        <scheme val="minor"/>
      </rPr>
      <t>(Follow BPI-1200 Guidelines)</t>
    </r>
  </si>
  <si>
    <t xml:space="preserve">Ambient CO reading: </t>
  </si>
  <si>
    <t>Ambient LEL reading:</t>
  </si>
  <si>
    <t>%</t>
  </si>
  <si>
    <t>Is Ameren your Primary Heating Fuel Supplier?</t>
  </si>
  <si>
    <t>Have you been provided a repair quote from a contractor?</t>
  </si>
  <si>
    <t xml:space="preserve">Type of thermostat in the home:         </t>
  </si>
  <si>
    <t>Would you like a Smart Thermostat?</t>
  </si>
  <si>
    <t>Is the heating system and domestic water heater connected to the same vent system?</t>
  </si>
  <si>
    <t>Are there any known issues with your CAC (If Applicable)?</t>
  </si>
  <si>
    <t>HVAC System Information</t>
  </si>
  <si>
    <t>Note: If the water heater is orphaned into a masonry chimney or if oversized due to the retrofit measure then a properly sized flue liner should be included on the project.</t>
  </si>
  <si>
    <t>Manufacturer:</t>
  </si>
  <si>
    <t>&gt; 90% Gas Furnace</t>
  </si>
  <si>
    <t>Serial Number:</t>
  </si>
  <si>
    <r>
      <rPr>
        <b/>
        <i/>
        <sz val="9"/>
        <color theme="1"/>
        <rFont val="Calibri"/>
        <family val="2"/>
        <scheme val="minor"/>
      </rPr>
      <t>Please provide photos of all equipment and manufacturers data plates with this data collection form, for proper documentation.</t>
    </r>
    <r>
      <rPr>
        <i/>
        <sz val="9"/>
        <color theme="1"/>
        <rFont val="Calibri"/>
        <family val="2"/>
        <scheme val="minor"/>
      </rPr>
      <t xml:space="preserve">
Emergency Furnace installation must meet minimum Program specifications. See Available Residential Measures Section RM-20.1.3.1.</t>
    </r>
  </si>
  <si>
    <t>Approximate SEER Rating:</t>
  </si>
  <si>
    <t>17. Define BG and AG crawl space wall insulation height? - sidelined</t>
  </si>
  <si>
    <t>19. Added no heat form</t>
  </si>
  <si>
    <t>20. Revised Heating System 2 incentive look up to populate measure incentive</t>
  </si>
  <si>
    <t>Select from dropdown:</t>
  </si>
  <si>
    <r>
      <t xml:space="preserve">For use with Dedicated CAC/Hydro-Air Coils.  No specific program price.  Price will be reviewed for reasonableness on a case-by-case basis. </t>
    </r>
    <r>
      <rPr>
        <b/>
        <sz val="11"/>
        <color theme="1"/>
        <rFont val="Calibri"/>
        <family val="2"/>
        <scheme val="minor"/>
      </rPr>
      <t>Consult with your Field Energy Specialist.</t>
    </r>
  </si>
  <si>
    <t>7. Replaced Home Efficiency - PY21 Pricing tab with updated version 3/31/21. Reset look up table cells for Additional Energy Efficiency Cost section.</t>
  </si>
  <si>
    <t>21. Updated incentive amounts on Measure tab for Tier 2 CAC and Tier 3 Attic and Air Sealing measures</t>
  </si>
  <si>
    <t>18. Add no heat ASHP product?</t>
  </si>
  <si>
    <t>HEIQ Ancillary Costs Information Form</t>
  </si>
  <si>
    <t>Please complete all required information and submit this form as an attachment to the Reservation Request</t>
  </si>
  <si>
    <t>CUSTOMER AND PROGRAM ALLY INFORMATION</t>
  </si>
  <si>
    <t>Employee Name:</t>
  </si>
  <si>
    <t>ANCILLARY COSTS INFORMATION</t>
  </si>
  <si>
    <t>Additional Items (Itemized)</t>
  </si>
  <si>
    <t>Details of why additional items are needed</t>
  </si>
  <si>
    <t>Cost</t>
  </si>
  <si>
    <t>Additional Items Total:</t>
  </si>
  <si>
    <t>Print Customer Name:</t>
  </si>
  <si>
    <t>Customer Signature:</t>
  </si>
  <si>
    <t>Program Ally Signature:</t>
  </si>
  <si>
    <r>
      <rPr>
        <b/>
        <sz val="11"/>
        <color theme="1" tint="0.34998626667073579"/>
        <rFont val="Univers Condensed"/>
        <family val="2"/>
      </rPr>
      <t>PLEASE DIRECT ALL CORRESPONDENCE TO:</t>
    </r>
    <r>
      <rPr>
        <sz val="11"/>
        <color theme="1" tint="0.34998626667073579"/>
        <rFont val="Univers Condensed"/>
        <family val="2"/>
      </rPr>
      <t xml:space="preserve">
</t>
    </r>
    <r>
      <rPr>
        <sz val="9"/>
        <color theme="1" tint="0.34998626667073579"/>
        <rFont val="Univers Condensed"/>
        <family val="2"/>
      </rPr>
      <t>Ameren Illinois Energy Efficiency Programs 300 Liberty Street, 4th Floor, Peoria IL 61602
Toll-free: 1.866.838.6918 Fax: 1.309.677.7961 AmerenIllinoisSavings.com</t>
    </r>
  </si>
  <si>
    <t>16. Added Off Workscope Costs form</t>
  </si>
  <si>
    <t>PP Max</t>
  </si>
  <si>
    <t>check wall height ($5.50/$7.00)</t>
  </si>
  <si>
    <t>$412/$512</t>
  </si>
  <si>
    <t>22. Added PP Max to column E of Measures tab. Created look up reference for PP Max values on Transmittal Res and Transmittal Inc tabs</t>
  </si>
  <si>
    <t>23. Added drop down box allowing quantity of 0,1,2 for BPM measure</t>
  </si>
  <si>
    <t>Rev 6</t>
  </si>
  <si>
    <t>1. Revised smart thermostat measure quantity to 0 or 1 (removed the 2 option)</t>
  </si>
  <si>
    <t>2. Provide a "None" option for existing attic insulation type</t>
  </si>
  <si>
    <t>• Supporting Photos, Diagrams, or Notes
• AHRI Certificates for All Applicable Equipment
• Ancillary Costs Form for Tier 1 and Tier 2 applicants</t>
  </si>
  <si>
    <t>3. Added • Ancillary Costs Form for Tier 1 and Tier 2 applicants to required documentation for reservation submittals</t>
  </si>
  <si>
    <t>*</t>
  </si>
  <si>
    <t>*Check this box if an item is associated with a remediation cost ie. knob and tube, moisture issues, etc.</t>
  </si>
  <si>
    <t>5. Removed option for a heat pump water heater over 55 gallons. Set conditional formatting to turn cell red if capacity is over 55.</t>
  </si>
  <si>
    <t>4. Revised Ancillary Costs Form to include checkbox for remediation costs</t>
  </si>
  <si>
    <t>6. Replaced Home Efficiency - PY21 Pricing tab with updated version 5/13/21. Reset look up table cells for Additional Energy Efficiency Cost section.</t>
  </si>
  <si>
    <t>Return Ductwork Repair</t>
  </si>
  <si>
    <t>When needed to right-size airflow system to ensure proper functioning of HVAC.</t>
  </si>
  <si>
    <t>Additional Ductwork</t>
  </si>
  <si>
    <t>Per Room</t>
  </si>
  <si>
    <t>Example: Adding a duct run and drops (supply) to 2 new rooms to more evenly distribute conditioned air.</t>
  </si>
  <si>
    <t>Relocate Water Heater</t>
  </si>
  <si>
    <t>Example: Better position or remove/re-install the water heater when new equipment is installed. To improve water heater venting configuration.</t>
  </si>
  <si>
    <t>Sump Pump</t>
  </si>
  <si>
    <t>To mitigate moisture in a crawlspace so that a vapor barrier/full project can be initiated and completed.</t>
  </si>
  <si>
    <t>Natural Gas Power-Vented Tank Water heater</t>
  </si>
  <si>
    <t>When required due to a combustion safety failure with the existing water heater. Consult with your Field Energy Specialist if sizing varies from existing water heater.</t>
  </si>
  <si>
    <t>Power-Vented Draft Assist Kit</t>
  </si>
  <si>
    <t>To ensure existing natural draft water heater is venting exhaust properly.</t>
  </si>
  <si>
    <t>Interior Wall Drill-and-blow Repair</t>
  </si>
  <si>
    <t>Per Hole</t>
  </si>
  <si>
    <t xml:space="preserve">To properly finish interior wall area where holes are drilled for wall insulation. </t>
  </si>
  <si>
    <t>Upgrade Electrical Panel</t>
  </si>
  <si>
    <t>Ductless Air Source Heat Pump "Mini-Split"</t>
  </si>
  <si>
    <t>Garage Ceiling Insulation</t>
  </si>
  <si>
    <t>Interior Garage Door Replacement</t>
  </si>
  <si>
    <t>To ensure proper air barrier between an attached garage and adjacent living space (where door meets minimum requirements of International Residential Code (IRC)).</t>
  </si>
  <si>
    <t>Per
Home</t>
  </si>
  <si>
    <t>Rev 7</t>
  </si>
  <si>
    <t>1. Replaced Home Efficiency - PY21 Pricing tab with updated version 6/7/21. Reset look up table cells for Additional Energy Efficiency Cost section.</t>
  </si>
  <si>
    <t>2. Set file properties in Advanced window to "Set precision as displayed" when calculating this workbook.</t>
  </si>
  <si>
    <t>I, the undersigned, understand all of the costs associated with the additional items listed above. I understand that these costs are my responsibility to pay and I am comfortable with this total out of pocket cost.</t>
  </si>
  <si>
    <t>Rev 7.1</t>
  </si>
  <si>
    <t>1. Added text on line 29 of Ancillary Cost Form</t>
  </si>
  <si>
    <t>2. Replaced option for a heat pump water heater over 55 gallons. Removed conditional formatting to turn cell red if capacity is over 55.</t>
  </si>
  <si>
    <t>60-65 Gallon</t>
  </si>
  <si>
    <t>50 - 55 Gallon</t>
  </si>
  <si>
    <t>Other Sizes</t>
  </si>
  <si>
    <t>Consult with your Field Energy Specialist.</t>
  </si>
  <si>
    <t>Less than 50 Gallon</t>
  </si>
  <si>
    <t>3. Updated PY21 Pricing tab to include other HPWH size options</t>
  </si>
  <si>
    <t>Rev 8</t>
  </si>
  <si>
    <t>2. Replaced Home Efficiency - PY21 Pricing tab with updated version 7//21. Reset look up table cells for Additional Energy Efficiency Cost section.</t>
  </si>
  <si>
    <t>Revised 7/9/21</t>
  </si>
  <si>
    <t>Tier 2: Warm Neighbors Cool Friends Bonus</t>
  </si>
  <si>
    <r>
      <t xml:space="preserve">To ensure proper insulation and air barrier between garage and living space above. </t>
    </r>
    <r>
      <rPr>
        <b/>
        <sz val="11"/>
        <rFont val="Calibri"/>
        <family val="2"/>
        <scheme val="minor"/>
      </rPr>
      <t>Consult with your Field Energy Specialist for pricing approval.</t>
    </r>
  </si>
  <si>
    <r>
      <t xml:space="preserve">Example: 2nd story or room addition where existing HVAC cannot be modified to properly condition living space that is currently under-conditioned. </t>
    </r>
    <r>
      <rPr>
        <b/>
        <sz val="11"/>
        <rFont val="Calibri"/>
        <family val="2"/>
        <scheme val="minor"/>
      </rPr>
      <t>Consult with your Field Energy Specialist for pricing approval.</t>
    </r>
  </si>
  <si>
    <r>
      <t xml:space="preserve">To accommodate installation of new Air Source Heat Pump or Heat Pump Water Heater. </t>
    </r>
    <r>
      <rPr>
        <b/>
        <sz val="11"/>
        <rFont val="Calibri"/>
        <family val="2"/>
        <scheme val="minor"/>
      </rPr>
      <t>Consult with your Field Energy Specialist for pricing approval.</t>
    </r>
  </si>
  <si>
    <t>PY2021 - Rev 8.0</t>
  </si>
  <si>
    <t>Tier 2: Gas Furnace/Boiler Copay</t>
  </si>
  <si>
    <t>Tier 1/Tier 2: Gas Single Fuel Project Bonus</t>
  </si>
  <si>
    <t>1. Revised program pricing tab to include the three Tier 2 bonuses and additional Tier 1/2 Gas Single Fuel Project Bonus in the additional measures drop down list: WNCF, furnace/boiler copay, gas project bonus, gas single fuel project bonus. Lines 48-51 have been hidden.</t>
  </si>
  <si>
    <t>Tier 2: Gas Project Bonus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</si>
</sst>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quot;$&quot;#,##0.000"/>
    <numFmt numFmtId="167" formatCode="0.0"/>
    <numFmt numFmtId="168" formatCode="_([$€-2]* #,##0.00_);_([$€-2]* \(#,##0.00\);_([$€-2]* &quot;-&quot;??_)"/>
    <numFmt numFmtId="169" formatCode="m/d/yy;@"/>
    <numFmt numFmtId="170" formatCode="[&lt;=9999999]###\-####;\(###\)\ ###\-####"/>
    <numFmt numFmtId="171" formatCode="\$#,##0;\$#,##0"/>
    <numFmt numFmtId="172" formatCode="0.0_);\(0.0\)"/>
    <numFmt numFmtId="173" formatCode="_(* #,##0_);_(* \(#,##0\);_(* &quot;-&quot;??_);_(@_)"/>
    <numFmt numFmtId="174" formatCode="mm/dd/yy;@"/>
    <numFmt numFmtId="175" formatCode="00000\-00000"/>
    <numFmt numFmtId="176" formatCode="_(&quot;$&quot;* #,##0_);_(&quot;$&quot;* \(#,##0\);_(&quot;$&quot;* &quot;-&quot;??_);_(@_)"/>
    <numFmt numFmtId="177" formatCode="#&quot; CFM&quot;"/>
    <numFmt numFmtId="178" formatCode="0.0%"/>
    <numFmt numFmtId="179" formatCode="00000"/>
    <numFmt numFmtId="180" formatCode="General\ &quot; inches&quot;"/>
  </numFmts>
  <fonts count="140">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9"/>
      <name val="Tahoma"/>
      <family val="2"/>
    </font>
    <font>
      <sz val="10"/>
      <name val="Tahoma"/>
      <family val="2"/>
    </font>
    <font>
      <b/>
      <sz val="10"/>
      <name val="Tahoma"/>
      <family val="2"/>
    </font>
    <font>
      <b/>
      <sz val="12"/>
      <name val="Tahoma"/>
      <family val="2"/>
    </font>
    <font>
      <b/>
      <sz val="10"/>
      <name val="Arial"/>
      <family val="2"/>
    </font>
    <font>
      <b/>
      <sz val="11"/>
      <color theme="0"/>
      <name val="Calibri"/>
      <family val="2"/>
      <scheme val="minor"/>
    </font>
    <font>
      <sz val="10"/>
      <color rgb="FF000000"/>
      <name val="Times New Roman"/>
      <family val="1"/>
    </font>
    <font>
      <b/>
      <sz val="19"/>
      <name val="Calibri"/>
      <family val="2"/>
    </font>
    <font>
      <b/>
      <sz val="19"/>
      <color rgb="FF231F20"/>
      <name val="Calibri"/>
      <family val="2"/>
    </font>
    <font>
      <sz val="8"/>
      <name val="Calibri"/>
      <family val="2"/>
    </font>
    <font>
      <sz val="8"/>
      <color rgb="FF231F20"/>
      <name val="Calibri"/>
      <family val="2"/>
    </font>
    <font>
      <i/>
      <sz val="8"/>
      <color rgb="FF231F20"/>
      <name val="Calibri"/>
      <family val="2"/>
    </font>
    <font>
      <b/>
      <sz val="12"/>
      <name val="Calibri"/>
      <family val="2"/>
    </font>
    <font>
      <b/>
      <sz val="12"/>
      <color rgb="FFFFFFFF"/>
      <name val="Calibri"/>
      <family val="2"/>
    </font>
    <font>
      <sz val="10"/>
      <color rgb="FF000000"/>
      <name val="Times New Roman"/>
      <family val="1"/>
    </font>
    <font>
      <b/>
      <sz val="8"/>
      <name val="Calibri"/>
      <family val="2"/>
    </font>
    <font>
      <b/>
      <sz val="11"/>
      <color rgb="FF231F20"/>
      <name val="Calibri"/>
      <family val="2"/>
    </font>
    <font>
      <b/>
      <sz val="12"/>
      <color rgb="FF231F20"/>
      <name val="Calibri"/>
      <family val="2"/>
    </font>
    <font>
      <b/>
      <sz val="8"/>
      <color rgb="FF231F20"/>
      <name val="Calibri"/>
      <family val="2"/>
    </font>
    <font>
      <sz val="10"/>
      <color rgb="FF231F20"/>
      <name val="Calibri"/>
      <family val="2"/>
    </font>
    <font>
      <sz val="8"/>
      <color rgb="FF231F20"/>
      <name val="Calibri"/>
      <family val="2"/>
      <scheme val="minor"/>
    </font>
    <font>
      <sz val="8"/>
      <name val="Calibri"/>
      <family val="2"/>
      <scheme val="minor"/>
    </font>
    <font>
      <sz val="11"/>
      <color rgb="FF3F3F76"/>
      <name val="Calibri"/>
      <family val="2"/>
      <scheme val="minor"/>
    </font>
    <font>
      <sz val="8"/>
      <color rgb="FF000000"/>
      <name val="Calibri"/>
      <family val="2"/>
    </font>
    <font>
      <b/>
      <sz val="8"/>
      <name val="Calibri"/>
      <family val="2"/>
      <scheme val="minor"/>
    </font>
    <font>
      <b/>
      <sz val="12"/>
      <color rgb="FF000000"/>
      <name val="Times New Roman"/>
      <family val="1"/>
    </font>
    <font>
      <b/>
      <sz val="10"/>
      <name val="Calibri"/>
      <family val="2"/>
    </font>
    <font>
      <b/>
      <sz val="10"/>
      <color rgb="FF000000"/>
      <name val="Calibri"/>
      <family val="2"/>
    </font>
    <font>
      <b/>
      <u/>
      <sz val="10"/>
      <color rgb="FF000000"/>
      <name val="Calibri"/>
      <family val="2"/>
    </font>
    <font>
      <sz val="10"/>
      <name val="Calibri"/>
      <family val="2"/>
    </font>
    <font>
      <sz val="10"/>
      <color rgb="FF000000"/>
      <name val="Times New Roman"/>
      <family val="1"/>
    </font>
    <font>
      <u/>
      <sz val="10"/>
      <color theme="10"/>
      <name val="Times New Roman"/>
      <family val="1"/>
    </font>
    <font>
      <i/>
      <sz val="10"/>
      <name val="Calibri"/>
      <family val="2"/>
    </font>
    <font>
      <b/>
      <sz val="12"/>
      <color rgb="FF000000"/>
      <name val="Calibri"/>
      <family val="2"/>
      <scheme val="minor"/>
    </font>
    <font>
      <sz val="10"/>
      <color theme="1"/>
      <name val="Calibri"/>
      <family val="2"/>
      <scheme val="minor"/>
    </font>
    <font>
      <sz val="8"/>
      <color theme="1"/>
      <name val="Calibri"/>
      <family val="2"/>
      <scheme val="minor"/>
    </font>
    <font>
      <b/>
      <sz val="14"/>
      <color theme="1"/>
      <name val="Calibri"/>
      <family val="2"/>
      <scheme val="minor"/>
    </font>
    <font>
      <b/>
      <sz val="12"/>
      <color theme="0"/>
      <name val="Calibri"/>
      <family val="2"/>
      <scheme val="minor"/>
    </font>
    <font>
      <b/>
      <sz val="12"/>
      <color rgb="FF439539"/>
      <name val="Calibri"/>
      <family val="2"/>
      <scheme val="minor"/>
    </font>
    <font>
      <vertAlign val="subscript"/>
      <sz val="8"/>
      <color theme="1"/>
      <name val="Calibri"/>
      <family val="2"/>
      <scheme val="minor"/>
    </font>
    <font>
      <sz val="7"/>
      <color theme="1"/>
      <name val="Calibri"/>
      <family val="2"/>
      <scheme val="minor"/>
    </font>
    <font>
      <sz val="6"/>
      <color theme="1"/>
      <name val="Calibri"/>
      <family val="2"/>
      <scheme val="minor"/>
    </font>
    <font>
      <sz val="7.9"/>
      <color theme="1"/>
      <name val="Calibri"/>
      <family val="2"/>
      <scheme val="minor"/>
    </font>
    <font>
      <b/>
      <sz val="8"/>
      <color rgb="FF439539"/>
      <name val="Calibri"/>
      <family val="2"/>
      <scheme val="minor"/>
    </font>
    <font>
      <b/>
      <sz val="7"/>
      <color rgb="FF439539"/>
      <name val="Calibri"/>
      <family val="2"/>
      <scheme val="minor"/>
    </font>
    <font>
      <sz val="5"/>
      <color theme="1"/>
      <name val="Calibri"/>
      <family val="2"/>
      <scheme val="minor"/>
    </font>
    <font>
      <sz val="5.5"/>
      <color theme="1"/>
      <name val="Calibri"/>
      <family val="2"/>
      <scheme val="minor"/>
    </font>
    <font>
      <sz val="7.5"/>
      <color theme="1"/>
      <name val="Calibri"/>
      <family val="2"/>
      <scheme val="minor"/>
    </font>
    <font>
      <sz val="8"/>
      <color theme="1"/>
      <name val="Calibri"/>
      <family val="2"/>
    </font>
    <font>
      <b/>
      <sz val="7.5"/>
      <color rgb="FF439539"/>
      <name val="Calibri"/>
      <family val="2"/>
      <scheme val="minor"/>
    </font>
    <font>
      <b/>
      <sz val="18"/>
      <color theme="1"/>
      <name val="Arial"/>
      <family val="2"/>
    </font>
    <font>
      <b/>
      <sz val="16"/>
      <color theme="1"/>
      <name val="Arial"/>
      <family val="2"/>
    </font>
    <font>
      <b/>
      <sz val="8"/>
      <color rgb="FF439539"/>
      <name val="Arial"/>
      <family val="2"/>
    </font>
    <font>
      <b/>
      <sz val="7.5"/>
      <name val="Arial"/>
      <family val="2"/>
    </font>
    <font>
      <sz val="7.5"/>
      <name val="Arial"/>
      <family val="2"/>
    </font>
    <font>
      <sz val="7"/>
      <name val="Arial"/>
      <family val="2"/>
    </font>
    <font>
      <b/>
      <sz val="10"/>
      <color theme="1"/>
      <name val="Calibri"/>
      <family val="2"/>
      <scheme val="minor"/>
    </font>
    <font>
      <u/>
      <sz val="11"/>
      <color theme="10"/>
      <name val="Calibri"/>
      <family val="2"/>
      <scheme val="minor"/>
    </font>
    <font>
      <b/>
      <sz val="12"/>
      <color theme="0"/>
      <name val="Calibri"/>
      <family val="2"/>
    </font>
    <font>
      <sz val="9"/>
      <color theme="1"/>
      <name val="Calibri"/>
      <family val="2"/>
      <scheme val="minor"/>
    </font>
    <font>
      <b/>
      <sz val="8"/>
      <color theme="1"/>
      <name val="Calibri"/>
      <family val="2"/>
      <scheme val="minor"/>
    </font>
    <font>
      <sz val="11"/>
      <name val="Calibri"/>
      <family val="2"/>
      <scheme val="minor"/>
    </font>
    <font>
      <b/>
      <sz val="12"/>
      <color theme="1"/>
      <name val="Calibri"/>
      <family val="2"/>
      <scheme val="minor"/>
    </font>
    <font>
      <sz val="9"/>
      <name val="Calibri"/>
      <family val="2"/>
    </font>
    <font>
      <i/>
      <sz val="10"/>
      <color rgb="FF000000"/>
      <name val="Calibri"/>
      <family val="2"/>
    </font>
    <font>
      <b/>
      <sz val="11"/>
      <color rgb="FF439539"/>
      <name val="Calibri"/>
      <family val="2"/>
    </font>
    <font>
      <b/>
      <sz val="8"/>
      <color rgb="FF439539"/>
      <name val="Calibri"/>
      <family val="2"/>
    </font>
    <font>
      <b/>
      <sz val="9"/>
      <color rgb="FF439539"/>
      <name val="Calibri"/>
      <family val="2"/>
    </font>
    <font>
      <b/>
      <sz val="16"/>
      <color rgb="FF231F20"/>
      <name val="Calibri"/>
      <family val="2"/>
    </font>
    <font>
      <b/>
      <sz val="16"/>
      <name val="Calibri"/>
      <family val="2"/>
    </font>
    <font>
      <b/>
      <sz val="12"/>
      <color theme="1"/>
      <name val="Calibri"/>
      <family val="2"/>
    </font>
    <font>
      <sz val="10"/>
      <color rgb="FF439539"/>
      <name val="Calibri"/>
      <family val="2"/>
      <scheme val="minor"/>
    </font>
    <font>
      <b/>
      <sz val="10"/>
      <color rgb="FF439539"/>
      <name val="Calibri"/>
      <family val="2"/>
      <scheme val="minor"/>
    </font>
    <font>
      <b/>
      <sz val="10"/>
      <color rgb="FF439539"/>
      <name val="Calibri"/>
      <family val="2"/>
    </font>
    <font>
      <b/>
      <sz val="12"/>
      <color theme="3" tint="-0.249977111117893"/>
      <name val="Calibri"/>
      <family val="2"/>
      <scheme val="minor"/>
    </font>
    <font>
      <b/>
      <sz val="12"/>
      <color theme="3" tint="-0.249977111117893"/>
      <name val="Calibri"/>
      <family val="2"/>
    </font>
    <font>
      <b/>
      <sz val="12"/>
      <color theme="1" tint="0.34998626667073579"/>
      <name val="Calibri"/>
      <family val="2"/>
    </font>
    <font>
      <sz val="9"/>
      <color rgb="FF231F20"/>
      <name val="Calibri"/>
      <family val="2"/>
    </font>
    <font>
      <sz val="9"/>
      <color rgb="FF000000"/>
      <name val="Calibri"/>
      <family val="2"/>
    </font>
    <font>
      <b/>
      <sz val="10"/>
      <color theme="3" tint="-0.249977111117893"/>
      <name val="Calibri"/>
      <family val="2"/>
      <scheme val="minor"/>
    </font>
    <font>
      <b/>
      <sz val="10"/>
      <color theme="1" tint="0.34998626667073579"/>
      <name val="Calibri"/>
      <family val="2"/>
      <scheme val="minor"/>
    </font>
    <font>
      <b/>
      <sz val="10"/>
      <color theme="1" tint="0.34998626667073579"/>
      <name val="Calibri"/>
      <family val="2"/>
    </font>
    <font>
      <b/>
      <sz val="10"/>
      <color theme="3" tint="-0.249977111117893"/>
      <name val="Calibri"/>
      <family val="2"/>
    </font>
    <font>
      <b/>
      <sz val="12"/>
      <color rgb="FF000000"/>
      <name val="Calibri"/>
      <family val="2"/>
    </font>
    <font>
      <sz val="9"/>
      <color indexed="81"/>
      <name val="Tahoma"/>
      <family val="2"/>
    </font>
    <font>
      <b/>
      <sz val="9"/>
      <color indexed="81"/>
      <name val="Tahoma"/>
      <family val="2"/>
    </font>
    <font>
      <i/>
      <sz val="8"/>
      <color theme="1"/>
      <name val="Calibri"/>
      <family val="2"/>
      <scheme val="minor"/>
    </font>
    <font>
      <b/>
      <sz val="11"/>
      <color rgb="FF439539"/>
      <name val="Calibri"/>
      <family val="2"/>
      <scheme val="minor"/>
    </font>
    <font>
      <sz val="9"/>
      <color rgb="FF231F20"/>
      <name val="Century Gothic"/>
      <family val="2"/>
    </font>
    <font>
      <u/>
      <sz val="9"/>
      <color rgb="FF231F20"/>
      <name val="Century Gothic"/>
      <family val="2"/>
    </font>
    <font>
      <b/>
      <sz val="8"/>
      <color rgb="FF231F20"/>
      <name val="Calibri"/>
      <family val="2"/>
      <scheme val="minor"/>
    </font>
    <font>
      <i/>
      <sz val="8"/>
      <color rgb="FF231F20"/>
      <name val="Calibri"/>
      <family val="2"/>
      <scheme val="minor"/>
    </font>
    <font>
      <u/>
      <sz val="8"/>
      <color theme="1"/>
      <name val="Calibri"/>
      <family val="2"/>
      <scheme val="minor"/>
    </font>
    <font>
      <sz val="7.5"/>
      <color rgb="FF231F20"/>
      <name val="Calibri"/>
      <family val="2"/>
      <scheme val="minor"/>
    </font>
    <font>
      <sz val="8"/>
      <color theme="1"/>
      <name val="Times New Roman"/>
      <family val="1"/>
    </font>
    <font>
      <i/>
      <sz val="8"/>
      <color rgb="FF231F20"/>
      <name val="Times New Roman"/>
      <family val="1"/>
    </font>
    <font>
      <b/>
      <i/>
      <sz val="8"/>
      <color rgb="FF231F20"/>
      <name val="Times New Roman"/>
      <family val="1"/>
    </font>
    <font>
      <b/>
      <sz val="16"/>
      <color theme="1"/>
      <name val="Calibri"/>
      <family val="2"/>
      <scheme val="minor"/>
    </font>
    <font>
      <b/>
      <sz val="19"/>
      <color theme="1"/>
      <name val="Calibri"/>
      <family val="2"/>
      <scheme val="minor"/>
    </font>
    <font>
      <sz val="11"/>
      <color rgb="FF000000"/>
      <name val="Calibri"/>
      <family val="2"/>
      <scheme val="minor"/>
    </font>
    <font>
      <sz val="11"/>
      <color theme="0"/>
      <name val="Calibri"/>
      <family val="2"/>
      <scheme val="minor"/>
    </font>
    <font>
      <b/>
      <sz val="11"/>
      <name val="Calibri"/>
      <family val="2"/>
      <scheme val="minor"/>
    </font>
    <font>
      <b/>
      <sz val="11"/>
      <color rgb="FFFF0000"/>
      <name val="Calibri"/>
      <family val="2"/>
      <scheme val="minor"/>
    </font>
    <font>
      <i/>
      <sz val="11"/>
      <name val="Calibri"/>
      <family val="2"/>
      <scheme val="minor"/>
    </font>
    <font>
      <sz val="7.5"/>
      <name val="Calibri"/>
      <family val="2"/>
      <scheme val="minor"/>
    </font>
    <font>
      <sz val="8"/>
      <color theme="0"/>
      <name val="Calibri"/>
      <family val="2"/>
      <scheme val="minor"/>
    </font>
    <font>
      <b/>
      <sz val="8"/>
      <color theme="0"/>
      <name val="Calibri"/>
      <family val="2"/>
      <scheme val="minor"/>
    </font>
    <font>
      <b/>
      <sz val="9"/>
      <name val="Calibri"/>
      <family val="2"/>
    </font>
    <font>
      <b/>
      <sz val="9"/>
      <color rgb="FF000000"/>
      <name val="Calibri"/>
      <family val="2"/>
    </font>
    <font>
      <b/>
      <sz val="9"/>
      <color theme="1"/>
      <name val="Calibri"/>
      <family val="2"/>
      <scheme val="minor"/>
    </font>
    <font>
      <sz val="9"/>
      <color rgb="FF000000"/>
      <name val="Times New Roman"/>
      <family val="1"/>
    </font>
    <font>
      <sz val="10"/>
      <color rgb="FF000000"/>
      <name val="Calibri"/>
      <family val="2"/>
      <scheme val="minor"/>
    </font>
    <font>
      <sz val="9"/>
      <color rgb="FF000000"/>
      <name val="Calibri"/>
      <family val="2"/>
      <scheme val="minor"/>
    </font>
    <font>
      <b/>
      <sz val="9"/>
      <color rgb="FF000000"/>
      <name val="Calibri"/>
      <family val="2"/>
      <scheme val="minor"/>
    </font>
    <font>
      <b/>
      <sz val="9"/>
      <color theme="10"/>
      <name val="Calibri"/>
      <family val="2"/>
      <scheme val="minor"/>
    </font>
    <font>
      <u/>
      <sz val="11"/>
      <name val="Calibri"/>
      <family val="2"/>
      <scheme val="minor"/>
    </font>
    <font>
      <b/>
      <sz val="20"/>
      <name val="Calibri"/>
      <family val="2"/>
      <scheme val="minor"/>
    </font>
    <font>
      <b/>
      <i/>
      <sz val="10"/>
      <name val="Calibri"/>
      <family val="2"/>
      <scheme val="minor"/>
    </font>
    <font>
      <b/>
      <u/>
      <sz val="11"/>
      <name val="Calibri"/>
      <family val="2"/>
      <scheme val="minor"/>
    </font>
    <font>
      <b/>
      <i/>
      <sz val="12"/>
      <color rgb="FF000000"/>
      <name val="Calibri"/>
      <family val="2"/>
    </font>
    <font>
      <sz val="11"/>
      <color rgb="FF00B0F0"/>
      <name val="Calibri"/>
      <family val="2"/>
      <scheme val="minor"/>
    </font>
    <font>
      <b/>
      <sz val="18"/>
      <color theme="1"/>
      <name val="Calibri"/>
      <family val="2"/>
      <scheme val="minor"/>
    </font>
    <font>
      <sz val="14"/>
      <color theme="1"/>
      <name val="Calibri"/>
      <family val="2"/>
      <scheme val="minor"/>
    </font>
    <font>
      <sz val="12"/>
      <color theme="1"/>
      <name val="Calibri"/>
      <family val="2"/>
      <scheme val="minor"/>
    </font>
    <font>
      <b/>
      <sz val="14"/>
      <color theme="0"/>
      <name val="Calibri"/>
      <family val="2"/>
      <scheme val="minor"/>
    </font>
    <font>
      <b/>
      <sz val="9"/>
      <color theme="0"/>
      <name val="Calibri"/>
      <family val="2"/>
      <scheme val="minor"/>
    </font>
    <font>
      <i/>
      <sz val="9"/>
      <color theme="1"/>
      <name val="Calibri"/>
      <family val="2"/>
      <scheme val="minor"/>
    </font>
    <font>
      <sz val="11"/>
      <color theme="1" tint="0.34998626667073579"/>
      <name val="Calibri"/>
      <family val="2"/>
      <scheme val="minor"/>
    </font>
    <font>
      <b/>
      <sz val="11"/>
      <color theme="1" tint="0.34998626667073579"/>
      <name val="Calibri"/>
      <family val="2"/>
      <scheme val="minor"/>
    </font>
    <font>
      <sz val="9"/>
      <color theme="1" tint="0.34998626667073579"/>
      <name val="Calibri"/>
      <family val="2"/>
      <scheme val="minor"/>
    </font>
    <font>
      <b/>
      <i/>
      <sz val="9"/>
      <color theme="1"/>
      <name val="Calibri"/>
      <family val="2"/>
      <scheme val="minor"/>
    </font>
    <font>
      <sz val="11"/>
      <color theme="1" tint="0.34998626667073579"/>
      <name val="Univers Condensed"/>
      <family val="2"/>
    </font>
    <font>
      <b/>
      <sz val="11"/>
      <color theme="1" tint="0.34998626667073579"/>
      <name val="Univers Condensed"/>
      <family val="2"/>
    </font>
    <font>
      <sz val="9"/>
      <color theme="1" tint="0.34998626667073579"/>
      <name val="Univers Condensed"/>
      <family val="2"/>
    </font>
    <font>
      <sz val="10"/>
      <color theme="1"/>
      <name val="Univers Condensed"/>
      <family val="2"/>
    </font>
    <font>
      <b/>
      <i/>
      <sz val="10"/>
      <color theme="1"/>
      <name val="Calibri"/>
      <family val="2"/>
      <scheme val="minor"/>
    </font>
  </fonts>
  <fills count="22">
    <fill>
      <patternFill patternType="none"/>
    </fill>
    <fill>
      <patternFill patternType="gray125"/>
    </fill>
    <fill>
      <patternFill patternType="solid">
        <fgColor theme="0" tint="-0.249977111117893"/>
        <bgColor indexed="64"/>
      </patternFill>
    </fill>
    <fill>
      <patternFill patternType="solid">
        <fgColor rgb="FFC7DCBF"/>
      </patternFill>
    </fill>
    <fill>
      <patternFill patternType="solid">
        <fgColor rgb="FFFFCC99"/>
      </patternFill>
    </fill>
    <fill>
      <patternFill patternType="solid">
        <fgColor rgb="FFFFFF00"/>
        <bgColor indexed="64"/>
      </patternFill>
    </fill>
    <fill>
      <patternFill patternType="solid">
        <fgColor rgb="FF439539"/>
        <bgColor indexed="64"/>
      </patternFill>
    </fill>
    <fill>
      <patternFill patternType="solid">
        <fgColor rgb="FFCFEBCB"/>
        <bgColor indexed="64"/>
      </patternFill>
    </fill>
    <fill>
      <patternFill patternType="solid">
        <fgColor theme="0"/>
        <bgColor indexed="64"/>
      </patternFill>
    </fill>
    <fill>
      <patternFill patternType="solid">
        <fgColor rgb="FFFFFFFF"/>
        <bgColor rgb="FF008000"/>
      </patternFill>
    </fill>
    <fill>
      <patternFill patternType="solid">
        <fgColor theme="0" tint="-0.14999847407452621"/>
        <bgColor indexed="64"/>
      </patternFill>
    </fill>
    <fill>
      <patternFill patternType="solid">
        <fgColor rgb="FFC7DCBF"/>
        <bgColor indexed="64"/>
      </patternFill>
    </fill>
    <fill>
      <patternFill patternType="solid">
        <fgColor rgb="FFC0C0C0"/>
        <bgColor indexed="64"/>
      </patternFill>
    </fill>
    <fill>
      <patternFill patternType="solid">
        <fgColor rgb="FFFFCD99"/>
        <bgColor indexed="64"/>
      </patternFill>
    </fill>
    <fill>
      <patternFill patternType="solid">
        <fgColor rgb="FFFFFFCC"/>
      </patternFill>
    </fill>
    <fill>
      <patternFill patternType="solid">
        <fgColor rgb="FFFFFFCC"/>
        <bgColor indexed="64"/>
      </patternFill>
    </fill>
    <fill>
      <patternFill patternType="solid">
        <fgColor theme="3" tint="0.79998168889431442"/>
        <bgColor indexed="64"/>
      </patternFill>
    </fill>
    <fill>
      <patternFill patternType="solid">
        <fgColor rgb="FF92D050"/>
        <bgColor indexed="64"/>
      </patternFill>
    </fill>
    <fill>
      <patternFill patternType="solid">
        <fgColor rgb="FFFFC000"/>
        <bgColor indexed="64"/>
      </patternFill>
    </fill>
    <fill>
      <patternFill patternType="solid">
        <fgColor rgb="FFFFFFCD"/>
        <bgColor indexed="64"/>
      </patternFill>
    </fill>
    <fill>
      <patternFill patternType="solid">
        <fgColor theme="2"/>
        <bgColor indexed="64"/>
      </patternFill>
    </fill>
    <fill>
      <patternFill patternType="solid">
        <fgColor theme="0" tint="-4.9989318521683403E-2"/>
        <bgColor indexed="64"/>
      </patternFill>
    </fill>
  </fills>
  <borders count="1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rgb="FF439539"/>
      </left>
      <right/>
      <top/>
      <bottom/>
      <diagonal/>
    </border>
    <border>
      <left/>
      <right style="thin">
        <color rgb="FF439539"/>
      </right>
      <top/>
      <bottom/>
      <diagonal/>
    </border>
    <border>
      <left style="thin">
        <color rgb="FF439539"/>
      </left>
      <right/>
      <top/>
      <bottom style="thin">
        <color rgb="FF439539"/>
      </bottom>
      <diagonal/>
    </border>
    <border>
      <left/>
      <right style="thin">
        <color rgb="FF439539"/>
      </right>
      <top/>
      <bottom style="thin">
        <color rgb="FF439539"/>
      </bottom>
      <diagonal/>
    </border>
    <border>
      <left/>
      <right/>
      <top/>
      <bottom style="thin">
        <color rgb="FF439539"/>
      </bottom>
      <diagonal/>
    </border>
    <border>
      <left style="thin">
        <color rgb="FF439539"/>
      </left>
      <right style="thin">
        <color rgb="FF439539"/>
      </right>
      <top style="thin">
        <color rgb="FF439539"/>
      </top>
      <bottom/>
      <diagonal/>
    </border>
    <border>
      <left style="thin">
        <color rgb="FF439539"/>
      </left>
      <right style="thin">
        <color rgb="FF439539"/>
      </right>
      <top/>
      <bottom/>
      <diagonal/>
    </border>
    <border>
      <left style="thin">
        <color rgb="FF439539"/>
      </left>
      <right style="thin">
        <color rgb="FF439539"/>
      </right>
      <top/>
      <bottom style="thin">
        <color rgb="FF439539"/>
      </bottom>
      <diagonal/>
    </border>
    <border>
      <left style="thin">
        <color rgb="FF439539"/>
      </left>
      <right/>
      <top style="thin">
        <color rgb="FF439539"/>
      </top>
      <bottom style="thin">
        <color rgb="FF439539"/>
      </bottom>
      <diagonal/>
    </border>
    <border>
      <left/>
      <right/>
      <top style="thin">
        <color rgb="FF439539"/>
      </top>
      <bottom style="thin">
        <color rgb="FF439539"/>
      </bottom>
      <diagonal/>
    </border>
    <border>
      <left/>
      <right style="thin">
        <color rgb="FF439539"/>
      </right>
      <top style="thin">
        <color rgb="FF439539"/>
      </top>
      <bottom style="thin">
        <color rgb="FF439539"/>
      </bottom>
      <diagonal/>
    </border>
    <border>
      <left/>
      <right/>
      <top style="thin">
        <color rgb="FF439539"/>
      </top>
      <bottom/>
      <diagonal/>
    </border>
    <border>
      <left/>
      <right style="thin">
        <color rgb="FF439539"/>
      </right>
      <top style="thin">
        <color rgb="FF439539"/>
      </top>
      <bottom/>
      <diagonal/>
    </border>
    <border>
      <left style="thin">
        <color rgb="FF439539"/>
      </left>
      <right/>
      <top style="thin">
        <color rgb="FF439539"/>
      </top>
      <bottom/>
      <diagonal/>
    </border>
    <border>
      <left style="thin">
        <color rgb="FF439539"/>
      </left>
      <right style="thin">
        <color rgb="FF439539"/>
      </right>
      <top style="thin">
        <color rgb="FF439539"/>
      </top>
      <bottom style="thin">
        <color rgb="FF439539"/>
      </bottom>
      <diagonal/>
    </border>
    <border>
      <left/>
      <right/>
      <top style="thin">
        <color rgb="FF008000"/>
      </top>
      <bottom style="medium">
        <color auto="1"/>
      </bottom>
      <diagonal/>
    </border>
    <border>
      <left/>
      <right/>
      <top style="thin">
        <color rgb="FF439539"/>
      </top>
      <bottom style="thin">
        <color rgb="FF008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top style="thin">
        <color theme="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rgb="FF439539"/>
      </right>
      <top style="medium">
        <color theme="1"/>
      </top>
      <bottom/>
      <diagonal/>
    </border>
    <border>
      <left/>
      <right/>
      <top style="medium">
        <color theme="1"/>
      </top>
      <bottom/>
      <diagonal/>
    </border>
    <border>
      <left style="thin">
        <color rgb="FF439539"/>
      </left>
      <right/>
      <top style="medium">
        <color theme="1"/>
      </top>
      <bottom/>
      <diagonal/>
    </border>
    <border>
      <left/>
      <right style="thin">
        <color rgb="FF439539"/>
      </right>
      <top style="thin">
        <color rgb="FF439539"/>
      </top>
      <bottom style="medium">
        <color theme="1"/>
      </bottom>
      <diagonal/>
    </border>
    <border>
      <left/>
      <right/>
      <top style="thin">
        <color rgb="FF439539"/>
      </top>
      <bottom style="medium">
        <color theme="1"/>
      </bottom>
      <diagonal/>
    </border>
    <border>
      <left style="thin">
        <color rgb="FF439539"/>
      </left>
      <right/>
      <top style="thin">
        <color rgb="FF439539"/>
      </top>
      <bottom style="medium">
        <color theme="1"/>
      </bottom>
      <diagonal/>
    </border>
    <border>
      <left/>
      <right style="thin">
        <color auto="1"/>
      </right>
      <top style="medium">
        <color auto="1"/>
      </top>
      <bottom/>
      <diagonal/>
    </border>
    <border>
      <left style="thin">
        <color auto="1"/>
      </left>
      <right/>
      <top style="medium">
        <color auto="1"/>
      </top>
      <bottom/>
      <diagonal/>
    </border>
    <border>
      <left/>
      <right style="thin">
        <color auto="1"/>
      </right>
      <top style="thin">
        <color rgb="FF008000"/>
      </top>
      <bottom style="medium">
        <color indexed="64"/>
      </bottom>
      <diagonal/>
    </border>
    <border>
      <left style="thin">
        <color auto="1"/>
      </left>
      <right/>
      <top style="thin">
        <color rgb="FF008000"/>
      </top>
      <bottom style="medium">
        <color auto="1"/>
      </bottom>
      <diagonal/>
    </border>
    <border>
      <left/>
      <right style="thin">
        <color rgb="FF439539"/>
      </right>
      <top style="thin">
        <color rgb="FF439539"/>
      </top>
      <bottom style="thin">
        <color rgb="FF008000"/>
      </bottom>
      <diagonal/>
    </border>
    <border>
      <left style="thin">
        <color rgb="FF439539"/>
      </left>
      <right/>
      <top style="thin">
        <color rgb="FF439539"/>
      </top>
      <bottom style="thin">
        <color rgb="FF008000"/>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thin">
        <color rgb="FFB2B2B2"/>
      </right>
      <top/>
      <bottom/>
      <diagonal/>
    </border>
    <border>
      <left style="thin">
        <color rgb="FFB2B2B2"/>
      </left>
      <right style="thin">
        <color rgb="FFB2B2B2"/>
      </right>
      <top/>
      <bottom/>
      <diagonal/>
    </border>
    <border>
      <left style="thin">
        <color rgb="FFB2B2B2"/>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rgb="FFB2B2B2"/>
      </right>
      <top style="medium">
        <color indexed="64"/>
      </top>
      <bottom style="thin">
        <color indexed="64"/>
      </bottom>
      <diagonal/>
    </border>
    <border>
      <left style="thin">
        <color rgb="FFB2B2B2"/>
      </left>
      <right style="thin">
        <color rgb="FFB2B2B2"/>
      </right>
      <top style="medium">
        <color indexed="64"/>
      </top>
      <bottom style="thin">
        <color indexed="64"/>
      </bottom>
      <diagonal/>
    </border>
    <border>
      <left style="thin">
        <color rgb="FFB2B2B2"/>
      </left>
      <right style="thin">
        <color indexed="64"/>
      </right>
      <top style="medium">
        <color indexed="64"/>
      </top>
      <bottom style="thin">
        <color indexed="64"/>
      </bottom>
      <diagonal/>
    </border>
    <border>
      <left style="thin">
        <color rgb="FFB2B2B2"/>
      </left>
      <right style="thin">
        <color rgb="FFB2B2B2"/>
      </right>
      <top style="medium">
        <color indexed="64"/>
      </top>
      <bottom/>
      <diagonal/>
    </border>
    <border>
      <left style="thin">
        <color indexed="64"/>
      </left>
      <right style="thin">
        <color indexed="64"/>
      </right>
      <top/>
      <bottom style="medium">
        <color indexed="64"/>
      </bottom>
      <diagonal/>
    </border>
    <border>
      <left style="thin">
        <color rgb="FFB2B2B2"/>
      </left>
      <right style="thin">
        <color rgb="FFB2B2B2"/>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style="thin">
        <color theme="0" tint="-0.249977111117893"/>
      </right>
      <top/>
      <bottom style="thin">
        <color auto="1"/>
      </bottom>
      <diagonal/>
    </border>
    <border>
      <left style="thin">
        <color theme="0" tint="-0.249977111117893"/>
      </left>
      <right style="thin">
        <color theme="0" tint="-0.249977111117893"/>
      </right>
      <top/>
      <bottom style="thin">
        <color auto="1"/>
      </bottom>
      <diagonal/>
    </border>
    <border>
      <left style="thin">
        <color theme="0" tint="-0.249977111117893"/>
      </left>
      <right style="thin">
        <color theme="0" tint="-0.249977111117893"/>
      </right>
      <top style="thin">
        <color auto="1"/>
      </top>
      <bottom style="thin">
        <color indexed="64"/>
      </bottom>
      <diagonal/>
    </border>
    <border>
      <left style="thin">
        <color theme="0" tint="-0.249977111117893"/>
      </left>
      <right style="thin">
        <color theme="0" tint="-0.249977111117893"/>
      </right>
      <top style="thin">
        <color theme="0" tint="-0.249977111117893"/>
      </top>
      <bottom style="thin">
        <color auto="1"/>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int="-0.249977111117893"/>
      </top>
      <bottom/>
      <diagonal/>
    </border>
    <border>
      <left style="thin">
        <color auto="1"/>
      </left>
      <right style="thin">
        <color theme="0" tint="-0.249977111117893"/>
      </right>
      <top/>
      <bottom style="thin">
        <color indexed="64"/>
      </bottom>
      <diagonal/>
    </border>
    <border>
      <left style="thin">
        <color auto="1"/>
      </left>
      <right style="thin">
        <color theme="0" tint="-0.249977111117893"/>
      </right>
      <top style="thin">
        <color auto="1"/>
      </top>
      <bottom style="thin">
        <color indexed="64"/>
      </bottom>
      <diagonal/>
    </border>
    <border>
      <left style="thin">
        <color theme="0" tint="-0.249977111117893"/>
      </left>
      <right/>
      <top style="thin">
        <color indexed="64"/>
      </top>
      <bottom style="thin">
        <color indexed="64"/>
      </bottom>
      <diagonal/>
    </border>
    <border>
      <left style="thin">
        <color theme="0" tint="-0.249977111117893"/>
      </left>
      <right/>
      <top/>
      <bottom style="thin">
        <color indexed="64"/>
      </bottom>
      <diagonal/>
    </border>
    <border>
      <left style="thin">
        <color theme="0" tint="-0.249977111117893"/>
      </left>
      <right/>
      <top style="thin">
        <color theme="0" tint="-0.249977111117893"/>
      </top>
      <bottom/>
      <diagonal/>
    </border>
    <border>
      <left style="thin">
        <color theme="0" tint="-0.249977111117893"/>
      </left>
      <right/>
      <top/>
      <bottom/>
      <diagonal/>
    </border>
  </borders>
  <cellStyleXfs count="34">
    <xf numFmtId="0" fontId="0" fillId="0" borderId="0"/>
    <xf numFmtId="9" fontId="1" fillId="0" borderId="0" applyFont="0" applyFill="0" applyBorder="0" applyAlignment="0" applyProtection="0"/>
    <xf numFmtId="44" fontId="1" fillId="0" borderId="0" applyFont="0" applyFill="0" applyBorder="0" applyAlignment="0" applyProtection="0"/>
    <xf numFmtId="0" fontId="3" fillId="0" borderId="0"/>
    <xf numFmtId="168" fontId="3" fillId="0" borderId="0"/>
    <xf numFmtId="9" fontId="1" fillId="0" borderId="0" applyFont="0" applyFill="0" applyBorder="0" applyAlignment="0" applyProtection="0"/>
    <xf numFmtId="43" fontId="1" fillId="0" borderId="0" applyFont="0" applyFill="0" applyBorder="0" applyAlignment="0" applyProtection="0"/>
    <xf numFmtId="0" fontId="10" fillId="0" borderId="0"/>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26" fillId="4" borderId="25" applyNumberFormat="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34" fillId="0" borderId="0"/>
    <xf numFmtId="0" fontId="35" fillId="0" borderId="0" applyNumberFormat="0" applyFill="0" applyBorder="0" applyAlignment="0" applyProtection="0"/>
    <xf numFmtId="9" fontId="10" fillId="0" borderId="0" applyFont="0" applyFill="0" applyBorder="0" applyAlignment="0" applyProtection="0"/>
    <xf numFmtId="0" fontId="61" fillId="0" borderId="0" applyNumberForma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 fillId="14" borderId="67" applyNumberFormat="0" applyFont="0" applyAlignment="0" applyProtection="0"/>
  </cellStyleXfs>
  <cellXfs count="1710">
    <xf numFmtId="0" fontId="0" fillId="0" borderId="0" xfId="0"/>
    <xf numFmtId="0" fontId="0" fillId="0" borderId="0" xfId="0" applyProtection="1"/>
    <xf numFmtId="0" fontId="0" fillId="0" borderId="0" xfId="0" applyAlignment="1" applyProtection="1">
      <alignment horizontal="left"/>
    </xf>
    <xf numFmtId="164" fontId="0" fillId="0" borderId="0" xfId="0" applyNumberFormat="1" applyProtection="1"/>
    <xf numFmtId="3" fontId="0" fillId="0" borderId="0" xfId="0" applyNumberFormat="1" applyProtection="1"/>
    <xf numFmtId="0" fontId="0" fillId="0" borderId="0" xfId="0" applyAlignment="1" applyProtection="1">
      <alignment horizontal="center"/>
    </xf>
    <xf numFmtId="0" fontId="0" fillId="0" borderId="0" xfId="0" applyAlignment="1" applyProtection="1">
      <alignment horizontal="right"/>
    </xf>
    <xf numFmtId="0" fontId="2" fillId="0" borderId="0" xfId="0" applyFont="1" applyAlignment="1" applyProtection="1">
      <alignment horizontal="left"/>
    </xf>
    <xf numFmtId="164" fontId="2" fillId="0" borderId="0" xfId="0" applyNumberFormat="1" applyFont="1" applyAlignment="1" applyProtection="1">
      <alignment horizontal="right"/>
    </xf>
    <xf numFmtId="3" fontId="2" fillId="0" borderId="0" xfId="0" applyNumberFormat="1" applyFont="1" applyAlignment="1" applyProtection="1">
      <alignment horizontal="right"/>
    </xf>
    <xf numFmtId="165" fontId="0" fillId="0" borderId="0" xfId="0" applyNumberFormat="1" applyAlignment="1" applyProtection="1">
      <alignment horizontal="right"/>
    </xf>
    <xf numFmtId="9" fontId="0" fillId="0" borderId="0" xfId="1" applyFont="1" applyAlignment="1" applyProtection="1">
      <alignment horizontal="right"/>
    </xf>
    <xf numFmtId="164" fontId="0" fillId="0" borderId="0" xfId="0" applyNumberFormat="1" applyAlignment="1" applyProtection="1">
      <alignment horizontal="right"/>
    </xf>
    <xf numFmtId="4" fontId="0" fillId="0" borderId="0" xfId="0" applyNumberFormat="1" applyProtection="1"/>
    <xf numFmtId="4" fontId="2" fillId="0" borderId="0" xfId="0" applyNumberFormat="1" applyFont="1" applyAlignment="1" applyProtection="1">
      <alignment horizontal="right"/>
    </xf>
    <xf numFmtId="166" fontId="0" fillId="0" borderId="0" xfId="0" applyNumberFormat="1" applyProtection="1"/>
    <xf numFmtId="44" fontId="1" fillId="0" borderId="0" xfId="2" applyFont="1" applyFill="1" applyBorder="1" applyAlignment="1" applyProtection="1">
      <alignment horizontal="right"/>
    </xf>
    <xf numFmtId="44" fontId="0" fillId="0" borderId="0" xfId="2" applyFont="1" applyFill="1" applyAlignment="1" applyProtection="1">
      <alignment horizontal="center"/>
    </xf>
    <xf numFmtId="44" fontId="2" fillId="0" borderId="1" xfId="2" applyFont="1" applyFill="1" applyBorder="1" applyAlignment="1" applyProtection="1">
      <alignment horizontal="center"/>
    </xf>
    <xf numFmtId="44" fontId="1" fillId="0" borderId="21" xfId="2" applyFont="1" applyFill="1" applyBorder="1" applyAlignment="1" applyProtection="1">
      <alignment horizontal="right"/>
    </xf>
    <xf numFmtId="0" fontId="10" fillId="0" borderId="0" xfId="7" applyFill="1" applyBorder="1" applyAlignment="1" applyProtection="1">
      <alignment horizontal="left" vertical="top"/>
    </xf>
    <xf numFmtId="0" fontId="0" fillId="0" borderId="0" xfId="0" applyFill="1"/>
    <xf numFmtId="1" fontId="39" fillId="0" borderId="30" xfId="0" applyNumberFormat="1" applyFont="1" applyBorder="1" applyAlignment="1" applyProtection="1">
      <alignment horizontal="center"/>
      <protection locked="0"/>
    </xf>
    <xf numFmtId="0" fontId="0" fillId="7" borderId="35" xfId="0" applyFill="1" applyBorder="1" applyProtection="1"/>
    <xf numFmtId="172" fontId="38" fillId="7" borderId="35" xfId="6" applyNumberFormat="1" applyFont="1" applyFill="1" applyBorder="1" applyAlignment="1" applyProtection="1"/>
    <xf numFmtId="167" fontId="38" fillId="7" borderId="35" xfId="0" applyNumberFormat="1" applyFont="1" applyFill="1" applyBorder="1" applyAlignment="1" applyProtection="1"/>
    <xf numFmtId="1" fontId="39" fillId="0" borderId="42" xfId="6" applyNumberFormat="1" applyFont="1" applyBorder="1" applyAlignment="1" applyProtection="1">
      <alignment horizontal="center"/>
      <protection locked="0"/>
    </xf>
    <xf numFmtId="1" fontId="39" fillId="0" borderId="41" xfId="6" applyNumberFormat="1" applyFont="1" applyBorder="1" applyAlignment="1" applyProtection="1">
      <alignment horizontal="center" wrapText="1"/>
      <protection locked="0"/>
    </xf>
    <xf numFmtId="0" fontId="47" fillId="7" borderId="37" xfId="0" applyFont="1" applyFill="1" applyBorder="1" applyAlignment="1" applyProtection="1">
      <alignment horizontal="center" vertical="center" wrapText="1"/>
    </xf>
    <xf numFmtId="0" fontId="47" fillId="7" borderId="38" xfId="0" applyFont="1" applyFill="1" applyBorder="1" applyAlignment="1" applyProtection="1">
      <alignment horizontal="center" vertical="center" wrapText="1"/>
    </xf>
    <xf numFmtId="0" fontId="47" fillId="7" borderId="39" xfId="0" applyFont="1" applyFill="1" applyBorder="1" applyAlignment="1" applyProtection="1">
      <alignment horizontal="center" vertical="center" wrapText="1"/>
    </xf>
    <xf numFmtId="1" fontId="39" fillId="0" borderId="0" xfId="0" applyNumberFormat="1" applyFont="1" applyBorder="1" applyAlignment="1" applyProtection="1">
      <protection locked="0"/>
    </xf>
    <xf numFmtId="1" fontId="39" fillId="0" borderId="30" xfId="0" applyNumberFormat="1" applyFont="1" applyBorder="1" applyAlignment="1" applyProtection="1">
      <protection locked="0"/>
    </xf>
    <xf numFmtId="1" fontId="39" fillId="0" borderId="30" xfId="0" applyNumberFormat="1" applyFont="1" applyBorder="1" applyAlignment="1" applyProtection="1">
      <alignment horizontal="center" vertical="center"/>
    </xf>
    <xf numFmtId="0" fontId="25" fillId="0" borderId="35" xfId="0" applyFont="1" applyFill="1" applyBorder="1" applyAlignment="1" applyProtection="1">
      <alignment horizontal="center"/>
      <protection locked="0"/>
    </xf>
    <xf numFmtId="0" fontId="25" fillId="0" borderId="36" xfId="0" applyFont="1" applyFill="1" applyBorder="1" applyAlignment="1" applyProtection="1">
      <alignment horizontal="center"/>
      <protection locked="0"/>
    </xf>
    <xf numFmtId="0" fontId="25" fillId="0" borderId="34" xfId="0" applyFont="1" applyFill="1" applyBorder="1" applyAlignment="1" applyProtection="1">
      <alignment horizontal="center"/>
      <protection locked="0"/>
    </xf>
    <xf numFmtId="0" fontId="0" fillId="7" borderId="34" xfId="0" applyFill="1" applyBorder="1" applyProtection="1"/>
    <xf numFmtId="172" fontId="38" fillId="7" borderId="34" xfId="6" applyNumberFormat="1" applyFont="1" applyFill="1" applyBorder="1" applyAlignment="1" applyProtection="1"/>
    <xf numFmtId="167" fontId="38" fillId="7" borderId="34" xfId="0" applyNumberFormat="1" applyFont="1" applyFill="1" applyBorder="1" applyAlignment="1" applyProtection="1"/>
    <xf numFmtId="0" fontId="47" fillId="7" borderId="43" xfId="0" applyFont="1" applyFill="1" applyBorder="1" applyAlignment="1" applyProtection="1">
      <alignment horizontal="center" vertical="center" wrapText="1"/>
    </xf>
    <xf numFmtId="2" fontId="39" fillId="0" borderId="41" xfId="0" applyNumberFormat="1" applyFont="1" applyFill="1" applyBorder="1" applyAlignment="1" applyProtection="1">
      <alignment horizontal="center" vertical="center"/>
    </xf>
    <xf numFmtId="1" fontId="39" fillId="0" borderId="32" xfId="0" applyNumberFormat="1" applyFont="1" applyBorder="1" applyAlignment="1" applyProtection="1">
      <alignment horizontal="center" vertical="center"/>
    </xf>
    <xf numFmtId="2" fontId="39" fillId="0" borderId="40" xfId="0" applyNumberFormat="1" applyFont="1" applyFill="1" applyBorder="1" applyAlignment="1" applyProtection="1">
      <alignment horizontal="center" vertical="center"/>
    </xf>
    <xf numFmtId="2" fontId="39" fillId="0" borderId="40" xfId="0" applyNumberFormat="1" applyFont="1" applyFill="1" applyBorder="1" applyAlignment="1" applyProtection="1">
      <alignment horizontal="center" vertical="center"/>
      <protection locked="0"/>
    </xf>
    <xf numFmtId="2" fontId="39" fillId="0" borderId="30" xfId="0" applyNumberFormat="1" applyFont="1" applyFill="1" applyBorder="1" applyAlignment="1" applyProtection="1">
      <alignment horizontal="center"/>
    </xf>
    <xf numFmtId="2" fontId="39" fillId="0" borderId="32" xfId="0" applyNumberFormat="1" applyFont="1" applyFill="1" applyBorder="1" applyAlignment="1" applyProtection="1">
      <alignment horizontal="center"/>
    </xf>
    <xf numFmtId="0" fontId="39" fillId="0" borderId="0" xfId="0" quotePrefix="1" applyFont="1" applyBorder="1" applyAlignment="1" applyProtection="1">
      <alignment horizontal="center"/>
    </xf>
    <xf numFmtId="167" fontId="39" fillId="0" borderId="0" xfId="0" applyNumberFormat="1" applyFont="1" applyBorder="1" applyAlignment="1" applyProtection="1">
      <alignment horizontal="center"/>
      <protection locked="0"/>
    </xf>
    <xf numFmtId="3" fontId="39" fillId="0" borderId="0" xfId="0" applyNumberFormat="1" applyFont="1" applyBorder="1" applyAlignment="1" applyProtection="1">
      <alignment horizontal="center"/>
      <protection locked="0"/>
    </xf>
    <xf numFmtId="3" fontId="39" fillId="0" borderId="33" xfId="0" applyNumberFormat="1" applyFont="1" applyBorder="1" applyAlignment="1" applyProtection="1">
      <alignment horizontal="center"/>
      <protection locked="0"/>
    </xf>
    <xf numFmtId="1" fontId="39" fillId="0" borderId="32" xfId="0" applyNumberFormat="1" applyFont="1" applyBorder="1" applyAlignment="1" applyProtection="1">
      <alignment horizontal="center"/>
      <protection locked="0"/>
    </xf>
    <xf numFmtId="0" fontId="0" fillId="7" borderId="36" xfId="0" applyFill="1" applyBorder="1" applyProtection="1"/>
    <xf numFmtId="172" fontId="38" fillId="7" borderId="36" xfId="6" applyNumberFormat="1" applyFont="1" applyFill="1" applyBorder="1" applyAlignment="1" applyProtection="1"/>
    <xf numFmtId="167" fontId="38" fillId="7" borderId="36" xfId="0" applyNumberFormat="1" applyFont="1" applyFill="1" applyBorder="1" applyAlignment="1" applyProtection="1"/>
    <xf numFmtId="0" fontId="0" fillId="0" borderId="30" xfId="0" applyBorder="1" applyAlignment="1" applyProtection="1">
      <alignment horizontal="center"/>
    </xf>
    <xf numFmtId="0" fontId="0" fillId="0" borderId="38" xfId="0" applyBorder="1"/>
    <xf numFmtId="0" fontId="39" fillId="0" borderId="38" xfId="0" applyFont="1" applyBorder="1" applyAlignment="1" applyProtection="1"/>
    <xf numFmtId="0" fontId="39" fillId="0" borderId="38" xfId="0" applyFont="1" applyBorder="1" applyAlignment="1">
      <alignment horizontal="right"/>
    </xf>
    <xf numFmtId="0" fontId="0" fillId="0" borderId="43" xfId="0" applyBorder="1" applyProtection="1"/>
    <xf numFmtId="2" fontId="39" fillId="0" borderId="29" xfId="0" applyNumberFormat="1" applyFont="1" applyBorder="1" applyAlignment="1" applyProtection="1">
      <alignment horizontal="center"/>
    </xf>
    <xf numFmtId="2" fontId="39" fillId="0" borderId="31" xfId="0" applyNumberFormat="1" applyFont="1" applyFill="1" applyBorder="1" applyAlignment="1" applyProtection="1">
      <alignment horizontal="center"/>
    </xf>
    <xf numFmtId="167" fontId="39" fillId="0" borderId="29" xfId="6" applyNumberFormat="1" applyFont="1" applyBorder="1" applyAlignment="1" applyProtection="1">
      <alignment horizontal="center"/>
      <protection locked="0"/>
    </xf>
    <xf numFmtId="167" fontId="39" fillId="0" borderId="31" xfId="6" applyNumberFormat="1" applyFont="1" applyBorder="1" applyAlignment="1" applyProtection="1">
      <alignment horizontal="center"/>
      <protection locked="0"/>
    </xf>
    <xf numFmtId="0" fontId="45" fillId="0" borderId="30" xfId="0" applyFont="1" applyBorder="1" applyAlignment="1">
      <alignment horizontal="center" vertical="center" wrapText="1"/>
    </xf>
    <xf numFmtId="0" fontId="39" fillId="7" borderId="34" xfId="0" applyFont="1" applyFill="1" applyBorder="1" applyProtection="1"/>
    <xf numFmtId="0" fontId="39" fillId="7" borderId="35" xfId="0" applyFont="1" applyFill="1" applyBorder="1" applyProtection="1"/>
    <xf numFmtId="0" fontId="39" fillId="7" borderId="36" xfId="0" applyFont="1" applyFill="1" applyBorder="1" applyProtection="1"/>
    <xf numFmtId="0" fontId="39" fillId="7" borderId="43" xfId="0" applyFont="1" applyFill="1" applyBorder="1" applyProtection="1"/>
    <xf numFmtId="0" fontId="39" fillId="0" borderId="30" xfId="0" applyFont="1" applyFill="1" applyBorder="1" applyAlignment="1" applyProtection="1">
      <alignment horizontal="center"/>
      <protection locked="0"/>
    </xf>
    <xf numFmtId="1" fontId="39" fillId="0" borderId="29" xfId="0" applyNumberFormat="1" applyFont="1" applyBorder="1" applyAlignment="1" applyProtection="1">
      <alignment horizontal="center"/>
      <protection locked="0"/>
    </xf>
    <xf numFmtId="1" fontId="39" fillId="0" borderId="31" xfId="0" applyNumberFormat="1" applyFont="1" applyBorder="1" applyAlignment="1" applyProtection="1">
      <alignment horizontal="center"/>
      <protection locked="0"/>
    </xf>
    <xf numFmtId="0" fontId="0" fillId="0" borderId="0" xfId="0"/>
    <xf numFmtId="0" fontId="0" fillId="0" borderId="0" xfId="0" applyAlignment="1">
      <alignment horizontal="center" vertical="center"/>
    </xf>
    <xf numFmtId="0" fontId="0" fillId="0" borderId="0" xfId="0" applyFont="1" applyAlignment="1">
      <alignment horizontal="center" vertical="center"/>
    </xf>
    <xf numFmtId="0" fontId="0" fillId="0" borderId="0" xfId="0" applyAlignment="1">
      <alignment horizontal="center" vertical="center"/>
    </xf>
    <xf numFmtId="0" fontId="0" fillId="0" borderId="0" xfId="0"/>
    <xf numFmtId="0" fontId="0" fillId="0" borderId="0" xfId="0" applyAlignment="1">
      <alignment horizontal="center" vertical="center"/>
    </xf>
    <xf numFmtId="0" fontId="0" fillId="0" borderId="0" xfId="0" applyAlignment="1">
      <alignment horizontal="center" vertical="center"/>
    </xf>
    <xf numFmtId="8" fontId="33" fillId="8" borderId="20" xfId="7" applyNumberFormat="1" applyFont="1" applyFill="1" applyBorder="1" applyAlignment="1" applyProtection="1">
      <alignment vertical="center" wrapText="1"/>
    </xf>
    <xf numFmtId="0" fontId="0" fillId="0" borderId="0" xfId="0" applyAlignment="1">
      <alignment vertical="center"/>
    </xf>
    <xf numFmtId="0" fontId="39" fillId="0" borderId="0" xfId="0" applyFont="1"/>
    <xf numFmtId="0" fontId="0" fillId="0" borderId="0" xfId="0" applyAlignment="1">
      <alignment horizontal="center" vertical="center"/>
    </xf>
    <xf numFmtId="1" fontId="39" fillId="0" borderId="0" xfId="0" applyNumberFormat="1" applyFont="1" applyBorder="1" applyAlignment="1" applyProtection="1">
      <alignment horizontal="center"/>
    </xf>
    <xf numFmtId="1" fontId="39" fillId="0" borderId="0" xfId="0" applyNumberFormat="1" applyFont="1" applyBorder="1" applyAlignment="1" applyProtection="1">
      <alignment horizontal="center"/>
      <protection locked="0"/>
    </xf>
    <xf numFmtId="0" fontId="39" fillId="0" borderId="0" xfId="0" applyFont="1" applyBorder="1" applyAlignment="1" applyProtection="1">
      <alignment horizontal="right"/>
    </xf>
    <xf numFmtId="0" fontId="39" fillId="0" borderId="0" xfId="0" applyFont="1" applyFill="1" applyBorder="1" applyAlignment="1" applyProtection="1">
      <alignment horizontal="center"/>
    </xf>
    <xf numFmtId="0" fontId="39" fillId="0" borderId="30" xfId="0" applyFont="1" applyFill="1" applyBorder="1" applyAlignment="1" applyProtection="1">
      <alignment horizontal="center"/>
    </xf>
    <xf numFmtId="0" fontId="39" fillId="0" borderId="0" xfId="0" applyFont="1" applyBorder="1" applyAlignment="1" applyProtection="1">
      <alignment horizontal="center"/>
    </xf>
    <xf numFmtId="0" fontId="39" fillId="0" borderId="30" xfId="0" applyFont="1" applyBorder="1" applyAlignment="1" applyProtection="1">
      <alignment horizontal="center"/>
      <protection locked="0"/>
    </xf>
    <xf numFmtId="0" fontId="39" fillId="0" borderId="29" xfId="0" applyFont="1" applyFill="1" applyBorder="1" applyAlignment="1" applyProtection="1">
      <alignment horizontal="center"/>
    </xf>
    <xf numFmtId="0" fontId="39" fillId="0" borderId="37" xfId="0" applyFont="1" applyBorder="1" applyAlignment="1" applyProtection="1">
      <alignment horizontal="right"/>
    </xf>
    <xf numFmtId="0" fontId="0" fillId="0" borderId="0" xfId="0" applyAlignment="1">
      <alignment horizontal="center"/>
    </xf>
    <xf numFmtId="9" fontId="0" fillId="0" borderId="0" xfId="0" applyNumberFormat="1" applyAlignment="1">
      <alignment horizontal="center" vertical="center"/>
    </xf>
    <xf numFmtId="0" fontId="1" fillId="0" borderId="68" xfId="14" applyFont="1" applyFill="1" applyBorder="1" applyAlignment="1" applyProtection="1">
      <alignment horizontal="right" vertical="center" wrapText="1"/>
    </xf>
    <xf numFmtId="0" fontId="41" fillId="0" borderId="0" xfId="0" applyFont="1" applyFill="1"/>
    <xf numFmtId="0" fontId="40" fillId="0" borderId="0" xfId="0" applyFont="1"/>
    <xf numFmtId="0" fontId="101" fillId="0" borderId="0" xfId="0" applyFont="1"/>
    <xf numFmtId="0" fontId="39" fillId="0" borderId="31" xfId="0" applyFont="1" applyFill="1" applyBorder="1" applyAlignment="1" applyProtection="1">
      <alignment horizontal="center"/>
      <protection locked="0"/>
    </xf>
    <xf numFmtId="0" fontId="39" fillId="0" borderId="35" xfId="0" applyFont="1" applyBorder="1" applyAlignment="1" applyProtection="1">
      <alignment horizontal="center"/>
      <protection locked="0"/>
    </xf>
    <xf numFmtId="0" fontId="39" fillId="0" borderId="36" xfId="0" applyFont="1" applyBorder="1" applyAlignment="1" applyProtection="1">
      <alignment horizontal="center"/>
      <protection locked="0"/>
    </xf>
    <xf numFmtId="0" fontId="39" fillId="0" borderId="29" xfId="0" applyFont="1" applyFill="1" applyBorder="1" applyAlignment="1" applyProtection="1">
      <alignment horizontal="center"/>
      <protection locked="0"/>
    </xf>
    <xf numFmtId="0" fontId="41" fillId="6" borderId="38" xfId="0" applyFont="1" applyFill="1" applyBorder="1" applyAlignment="1" applyProtection="1"/>
    <xf numFmtId="0" fontId="41" fillId="6" borderId="37" xfId="0" applyFont="1" applyFill="1" applyBorder="1" applyAlignment="1" applyProtection="1"/>
    <xf numFmtId="0" fontId="109" fillId="0" borderId="0" xfId="0" applyFont="1" applyFill="1"/>
    <xf numFmtId="0" fontId="46" fillId="0" borderId="0" xfId="0" applyFont="1" applyBorder="1" applyAlignment="1" applyProtection="1">
      <alignment horizontal="center" vertical="center"/>
    </xf>
    <xf numFmtId="0" fontId="25" fillId="0" borderId="33" xfId="0" applyFont="1" applyFill="1" applyBorder="1" applyAlignment="1" applyProtection="1">
      <alignment horizontal="center" vertical="center"/>
      <protection locked="0"/>
    </xf>
    <xf numFmtId="0" fontId="5" fillId="0" borderId="0" xfId="3" applyFont="1" applyProtection="1"/>
    <xf numFmtId="0" fontId="5" fillId="0" borderId="9" xfId="3" applyFont="1" applyBorder="1" applyProtection="1"/>
    <xf numFmtId="0" fontId="5" fillId="0" borderId="0" xfId="3" applyFont="1" applyBorder="1" applyProtection="1"/>
    <xf numFmtId="0" fontId="6" fillId="0" borderId="0" xfId="3" applyFont="1" applyProtection="1"/>
    <xf numFmtId="0" fontId="5" fillId="0" borderId="0" xfId="3" applyFont="1" applyAlignment="1" applyProtection="1">
      <alignment wrapText="1"/>
    </xf>
    <xf numFmtId="0" fontId="5" fillId="0" borderId="0" xfId="3" applyFont="1" applyAlignment="1" applyProtection="1">
      <alignment horizontal="left" wrapText="1"/>
    </xf>
    <xf numFmtId="0" fontId="5" fillId="0" borderId="0" xfId="3" applyNumberFormat="1" applyFont="1" applyProtection="1"/>
    <xf numFmtId="0" fontId="5" fillId="0" borderId="9" xfId="3" applyNumberFormat="1" applyFont="1" applyBorder="1" applyProtection="1"/>
    <xf numFmtId="0" fontId="4" fillId="0" borderId="0" xfId="3" applyFont="1" applyAlignment="1" applyProtection="1">
      <alignment vertical="center" wrapText="1"/>
    </xf>
    <xf numFmtId="0" fontId="5" fillId="0" borderId="0" xfId="3" applyFont="1" applyAlignment="1" applyProtection="1"/>
    <xf numFmtId="0" fontId="5" fillId="0" borderId="0" xfId="3" applyFont="1" applyBorder="1" applyAlignment="1" applyProtection="1"/>
    <xf numFmtId="0" fontId="2" fillId="0" borderId="1" xfId="0" applyFont="1" applyBorder="1" applyProtection="1"/>
    <xf numFmtId="3" fontId="2" fillId="0" borderId="1" xfId="0" applyNumberFormat="1" applyFont="1" applyBorder="1" applyAlignment="1" applyProtection="1">
      <alignment horizontal="center"/>
    </xf>
    <xf numFmtId="164" fontId="0" fillId="0" borderId="0" xfId="0" applyNumberFormat="1" applyFill="1" applyAlignment="1" applyProtection="1">
      <alignment horizontal="right"/>
    </xf>
    <xf numFmtId="0" fontId="5" fillId="0" borderId="0" xfId="3" applyFont="1" applyBorder="1" applyAlignment="1" applyProtection="1">
      <alignment vertical="top" wrapText="1"/>
    </xf>
    <xf numFmtId="0" fontId="2" fillId="0" borderId="1" xfId="0" applyFont="1" applyBorder="1" applyAlignment="1" applyProtection="1">
      <alignment horizontal="left"/>
    </xf>
    <xf numFmtId="3" fontId="2" fillId="0" borderId="1" xfId="0" applyNumberFormat="1" applyFont="1" applyFill="1" applyBorder="1" applyAlignment="1" applyProtection="1">
      <alignment horizontal="center"/>
    </xf>
    <xf numFmtId="44" fontId="0" fillId="0" borderId="0" xfId="0" applyNumberFormat="1" applyFill="1" applyBorder="1" applyAlignment="1" applyProtection="1">
      <alignment horizontal="right"/>
    </xf>
    <xf numFmtId="44" fontId="2" fillId="0" borderId="0" xfId="0" applyNumberFormat="1" applyFont="1" applyFill="1" applyBorder="1" applyAlignment="1" applyProtection="1">
      <alignment horizontal="right"/>
    </xf>
    <xf numFmtId="44" fontId="5" fillId="0" borderId="0" xfId="3" applyNumberFormat="1" applyFont="1" applyBorder="1" applyAlignment="1" applyProtection="1">
      <alignment vertical="top" wrapText="1"/>
    </xf>
    <xf numFmtId="44" fontId="8" fillId="0" borderId="0" xfId="2" applyFont="1" applyBorder="1" applyProtection="1"/>
    <xf numFmtId="0" fontId="6" fillId="0" borderId="0" xfId="3" applyFont="1" applyBorder="1" applyAlignment="1" applyProtection="1">
      <alignment vertical="top" wrapText="1"/>
    </xf>
    <xf numFmtId="0" fontId="5" fillId="0" borderId="0" xfId="3" applyFont="1" applyFill="1" applyProtection="1"/>
    <xf numFmtId="7" fontId="83" fillId="14" borderId="0" xfId="33" applyNumberFormat="1" applyFont="1" applyBorder="1" applyAlignment="1" applyProtection="1">
      <alignment vertical="center" wrapText="1"/>
      <protection locked="0"/>
    </xf>
    <xf numFmtId="7" fontId="84" fillId="4" borderId="15" xfId="14" applyNumberFormat="1" applyFont="1" applyBorder="1" applyAlignment="1" applyProtection="1">
      <alignment vertical="center" wrapText="1"/>
    </xf>
    <xf numFmtId="7" fontId="84" fillId="4" borderId="52" xfId="14" applyNumberFormat="1" applyFont="1" applyBorder="1" applyAlignment="1" applyProtection="1">
      <alignment vertical="center" wrapText="1"/>
    </xf>
    <xf numFmtId="7" fontId="83" fillId="14" borderId="7" xfId="33" applyNumberFormat="1" applyFont="1" applyBorder="1" applyAlignment="1" applyProtection="1">
      <alignment vertical="center" wrapText="1"/>
      <protection locked="0"/>
    </xf>
    <xf numFmtId="7" fontId="83" fillId="14" borderId="9" xfId="33" applyNumberFormat="1" applyFont="1" applyBorder="1" applyAlignment="1" applyProtection="1">
      <alignment vertical="center" wrapText="1"/>
      <protection locked="0"/>
    </xf>
    <xf numFmtId="7" fontId="83" fillId="14" borderId="10" xfId="33" applyNumberFormat="1" applyFont="1" applyBorder="1" applyAlignment="1" applyProtection="1">
      <alignment vertical="center" wrapText="1"/>
      <protection locked="0"/>
    </xf>
    <xf numFmtId="0" fontId="23" fillId="0" borderId="49" xfId="7" applyFont="1" applyFill="1" applyBorder="1" applyAlignment="1" applyProtection="1">
      <alignment horizontal="center" vertical="center" wrapText="1"/>
    </xf>
    <xf numFmtId="0" fontId="23" fillId="0" borderId="50" xfId="7" applyFont="1" applyFill="1" applyBorder="1" applyAlignment="1" applyProtection="1">
      <alignment horizontal="center" vertical="center" wrapText="1"/>
    </xf>
    <xf numFmtId="0" fontId="23" fillId="0" borderId="56" xfId="7" applyFont="1" applyFill="1" applyBorder="1" applyAlignment="1" applyProtection="1">
      <alignment horizontal="center" vertical="center" wrapText="1"/>
    </xf>
    <xf numFmtId="7" fontId="84" fillId="4" borderId="61" xfId="14" applyNumberFormat="1" applyFont="1" applyBorder="1" applyAlignment="1" applyProtection="1">
      <alignment vertical="center" wrapText="1"/>
    </xf>
    <xf numFmtId="0" fontId="77" fillId="3" borderId="50" xfId="7" applyFont="1" applyFill="1" applyBorder="1" applyAlignment="1" applyProtection="1">
      <alignment horizontal="center" vertical="center" wrapText="1"/>
    </xf>
    <xf numFmtId="0" fontId="77" fillId="3" borderId="51" xfId="7" applyFont="1" applyFill="1" applyBorder="1" applyAlignment="1" applyProtection="1">
      <alignment horizontal="center" vertical="center" wrapText="1"/>
    </xf>
    <xf numFmtId="0" fontId="77" fillId="3" borderId="52" xfId="7" applyFont="1" applyFill="1" applyBorder="1" applyAlignment="1" applyProtection="1">
      <alignment horizontal="center" vertical="center" wrapText="1"/>
    </xf>
    <xf numFmtId="7" fontId="83" fillId="0" borderId="60" xfId="33" applyNumberFormat="1" applyFont="1" applyFill="1" applyBorder="1" applyAlignment="1" applyProtection="1">
      <alignment vertical="center" wrapText="1"/>
      <protection locked="0"/>
    </xf>
    <xf numFmtId="7" fontId="83" fillId="0" borderId="53" xfId="33" applyNumberFormat="1" applyFont="1" applyFill="1" applyBorder="1" applyAlignment="1" applyProtection="1">
      <alignment vertical="center" wrapText="1"/>
      <protection locked="0"/>
    </xf>
    <xf numFmtId="7" fontId="83" fillId="0" borderId="57" xfId="33" applyNumberFormat="1" applyFont="1" applyFill="1" applyBorder="1" applyAlignment="1" applyProtection="1">
      <alignment vertical="center" wrapText="1"/>
      <protection locked="0"/>
    </xf>
    <xf numFmtId="0" fontId="33" fillId="0" borderId="24" xfId="7" applyFont="1" applyFill="1" applyBorder="1" applyAlignment="1" applyProtection="1">
      <alignment vertical="center" wrapText="1"/>
      <protection locked="0"/>
    </xf>
    <xf numFmtId="7" fontId="84" fillId="4" borderId="56" xfId="14" applyNumberFormat="1" applyFont="1" applyBorder="1" applyAlignment="1" applyProtection="1">
      <alignment vertical="center" wrapText="1"/>
      <protection locked="0"/>
    </xf>
    <xf numFmtId="7" fontId="84" fillId="4" borderId="24" xfId="14" applyNumberFormat="1" applyFont="1" applyBorder="1" applyAlignment="1" applyProtection="1">
      <alignment vertical="center" wrapText="1"/>
      <protection locked="0"/>
    </xf>
    <xf numFmtId="0" fontId="33" fillId="0" borderId="2" xfId="7" applyFont="1" applyFill="1" applyBorder="1" applyAlignment="1" applyProtection="1">
      <alignment vertical="center" wrapText="1"/>
      <protection locked="0"/>
    </xf>
    <xf numFmtId="7" fontId="84" fillId="4" borderId="49" xfId="14" applyNumberFormat="1" applyFont="1" applyBorder="1" applyAlignment="1" applyProtection="1">
      <alignment vertical="center" wrapText="1"/>
      <protection locked="0"/>
    </xf>
    <xf numFmtId="7" fontId="84" fillId="4" borderId="2" xfId="14" applyNumberFormat="1" applyFont="1" applyBorder="1" applyAlignment="1" applyProtection="1">
      <alignment vertical="center" wrapText="1"/>
      <protection locked="0"/>
    </xf>
    <xf numFmtId="0" fontId="23" fillId="0" borderId="2" xfId="7" applyFont="1" applyFill="1" applyBorder="1" applyAlignment="1" applyProtection="1">
      <alignment vertical="center" wrapText="1"/>
      <protection locked="0"/>
    </xf>
    <xf numFmtId="0" fontId="33" fillId="0" borderId="51" xfId="7" applyFont="1" applyFill="1" applyBorder="1" applyAlignment="1" applyProtection="1">
      <alignment vertical="center" wrapText="1"/>
      <protection locked="0"/>
    </xf>
    <xf numFmtId="7" fontId="84" fillId="4" borderId="50" xfId="14" applyNumberFormat="1" applyFont="1" applyBorder="1" applyAlignment="1" applyProtection="1">
      <alignment vertical="center" wrapText="1"/>
      <protection locked="0"/>
    </xf>
    <xf numFmtId="7" fontId="84" fillId="4" borderId="51" xfId="14" applyNumberFormat="1" applyFont="1" applyBorder="1" applyAlignment="1" applyProtection="1">
      <alignment vertical="center" wrapText="1"/>
      <protection locked="0"/>
    </xf>
    <xf numFmtId="37" fontId="83" fillId="14" borderId="17" xfId="33" applyNumberFormat="1" applyFont="1" applyBorder="1" applyAlignment="1" applyProtection="1">
      <alignment horizontal="center" vertical="center" wrapText="1"/>
      <protection locked="0"/>
    </xf>
    <xf numFmtId="37" fontId="83" fillId="14" borderId="20" xfId="33" applyNumberFormat="1" applyFont="1" applyBorder="1" applyAlignment="1" applyProtection="1">
      <alignment horizontal="center" vertical="center" wrapText="1"/>
      <protection locked="0"/>
    </xf>
    <xf numFmtId="37" fontId="83" fillId="14" borderId="87" xfId="33" applyNumberFormat="1" applyFont="1" applyBorder="1" applyAlignment="1" applyProtection="1">
      <alignment horizontal="center" vertical="center" wrapText="1"/>
      <protection locked="0"/>
    </xf>
    <xf numFmtId="167" fontId="30" fillId="0" borderId="15" xfId="7" applyNumberFormat="1" applyFont="1" applyFill="1" applyBorder="1" applyAlignment="1" applyProtection="1">
      <alignment horizontal="center" vertical="center" wrapText="1"/>
      <protection locked="0"/>
    </xf>
    <xf numFmtId="164" fontId="2" fillId="0" borderId="1" xfId="0" applyNumberFormat="1" applyFont="1" applyFill="1" applyBorder="1" applyAlignment="1" applyProtection="1">
      <alignment horizontal="center"/>
    </xf>
    <xf numFmtId="14" fontId="0" fillId="0" borderId="0" xfId="0" applyNumberFormat="1"/>
    <xf numFmtId="44" fontId="0" fillId="0" borderId="0" xfId="2" applyFont="1"/>
    <xf numFmtId="7" fontId="30" fillId="0" borderId="15" xfId="9" applyNumberFormat="1" applyFont="1" applyFill="1" applyBorder="1" applyAlignment="1" applyProtection="1">
      <alignment horizontal="right" vertical="center" wrapText="1"/>
    </xf>
    <xf numFmtId="0" fontId="0" fillId="0" borderId="0" xfId="0" quotePrefix="1" applyAlignment="1">
      <alignment horizontal="center"/>
    </xf>
    <xf numFmtId="0" fontId="77" fillId="3" borderId="64" xfId="7" applyFont="1" applyFill="1" applyBorder="1" applyAlignment="1" applyProtection="1">
      <alignment horizontal="center" vertical="center" wrapText="1"/>
    </xf>
    <xf numFmtId="0" fontId="77" fillId="3" borderId="63" xfId="7" applyFont="1" applyFill="1" applyBorder="1" applyAlignment="1" applyProtection="1">
      <alignment horizontal="center" vertical="center" wrapText="1"/>
    </xf>
    <xf numFmtId="14" fontId="113" fillId="14" borderId="15" xfId="33" applyNumberFormat="1" applyFont="1" applyBorder="1" applyAlignment="1" applyProtection="1">
      <alignment horizontal="center" vertical="center" wrapText="1"/>
      <protection locked="0"/>
    </xf>
    <xf numFmtId="0" fontId="63" fillId="0" borderId="2" xfId="14" applyFont="1" applyFill="1" applyBorder="1" applyAlignment="1" applyProtection="1">
      <alignment horizontal="center" vertical="center" wrapText="1"/>
    </xf>
    <xf numFmtId="0" fontId="111" fillId="13" borderId="15" xfId="7" applyNumberFormat="1" applyFont="1" applyFill="1" applyBorder="1" applyAlignment="1" applyProtection="1">
      <alignment horizontal="center" vertical="center" wrapText="1"/>
      <protection locked="0"/>
    </xf>
    <xf numFmtId="0" fontId="111" fillId="13" borderId="15" xfId="7" applyFont="1" applyFill="1" applyBorder="1" applyAlignment="1" applyProtection="1">
      <alignment horizontal="center" vertical="center" wrapText="1"/>
      <protection locked="0"/>
    </xf>
    <xf numFmtId="8" fontId="13" fillId="8" borderId="58" xfId="7" applyNumberFormat="1" applyFont="1" applyFill="1" applyBorder="1" applyAlignment="1" applyProtection="1">
      <alignment horizontal="right" vertical="center" wrapText="1"/>
    </xf>
    <xf numFmtId="8" fontId="33" fillId="8" borderId="72" xfId="7" applyNumberFormat="1" applyFont="1" applyFill="1" applyBorder="1" applyAlignment="1" applyProtection="1">
      <alignment vertical="center" wrapText="1"/>
    </xf>
    <xf numFmtId="7" fontId="30" fillId="0" borderId="48" xfId="9" applyNumberFormat="1" applyFont="1" applyFill="1" applyBorder="1" applyAlignment="1" applyProtection="1">
      <alignment horizontal="right" vertical="center" wrapText="1"/>
    </xf>
    <xf numFmtId="0" fontId="30" fillId="0" borderId="59" xfId="7" applyFont="1" applyFill="1" applyBorder="1" applyAlignment="1" applyProtection="1">
      <alignment horizontal="center" vertical="center" wrapText="1"/>
      <protection locked="0"/>
    </xf>
    <xf numFmtId="0" fontId="19" fillId="0" borderId="52" xfId="7" applyFont="1" applyFill="1" applyBorder="1" applyAlignment="1" applyProtection="1">
      <alignment vertical="center" wrapText="1"/>
      <protection locked="0"/>
    </xf>
    <xf numFmtId="0" fontId="23" fillId="0" borderId="51" xfId="7" applyFont="1" applyFill="1" applyBorder="1" applyAlignment="1" applyProtection="1">
      <alignment horizontal="right" vertical="center" wrapText="1"/>
    </xf>
    <xf numFmtId="7" fontId="30" fillId="0" borderId="94" xfId="9" applyNumberFormat="1" applyFont="1" applyFill="1" applyBorder="1" applyAlignment="1" applyProtection="1">
      <alignment horizontal="right" vertical="center" wrapText="1"/>
    </xf>
    <xf numFmtId="0" fontId="14" fillId="0" borderId="51" xfId="7" applyFont="1" applyFill="1" applyBorder="1" applyAlignment="1" applyProtection="1">
      <alignment horizontal="right" vertical="center" wrapText="1"/>
    </xf>
    <xf numFmtId="0" fontId="30" fillId="0" borderId="52" xfId="7" applyFont="1" applyFill="1" applyBorder="1" applyAlignment="1" applyProtection="1">
      <alignment horizontal="center" vertical="center" wrapText="1"/>
      <protection locked="0"/>
    </xf>
    <xf numFmtId="8" fontId="33" fillId="8" borderId="86" xfId="7" applyNumberFormat="1" applyFont="1" applyFill="1" applyBorder="1" applyAlignment="1" applyProtection="1">
      <alignment vertical="center" wrapText="1"/>
    </xf>
    <xf numFmtId="7" fontId="30" fillId="0" borderId="52" xfId="9" applyNumberFormat="1" applyFont="1" applyFill="1" applyBorder="1" applyAlignment="1" applyProtection="1">
      <alignment horizontal="right" vertical="center" wrapText="1"/>
    </xf>
    <xf numFmtId="7" fontId="16" fillId="0" borderId="66" xfId="9" applyNumberFormat="1" applyFont="1" applyFill="1" applyBorder="1" applyAlignment="1" applyProtection="1">
      <alignment vertical="center" wrapText="1"/>
    </xf>
    <xf numFmtId="0" fontId="0" fillId="0" borderId="0" xfId="0" quotePrefix="1"/>
    <xf numFmtId="0" fontId="13" fillId="0" borderId="51" xfId="7" applyFont="1" applyFill="1" applyBorder="1" applyAlignment="1" applyProtection="1">
      <alignment horizontal="right" vertical="center" wrapText="1"/>
    </xf>
    <xf numFmtId="0" fontId="23" fillId="0" borderId="2" xfId="7" applyFont="1" applyFill="1" applyBorder="1" applyAlignment="1" applyProtection="1">
      <alignment horizontal="right" vertical="center" wrapText="1"/>
    </xf>
    <xf numFmtId="0" fontId="13" fillId="0" borderId="2" xfId="7" applyFont="1" applyFill="1" applyBorder="1" applyAlignment="1" applyProtection="1">
      <alignment horizontal="right" vertical="center" wrapText="1"/>
    </xf>
    <xf numFmtId="0" fontId="13" fillId="0" borderId="22" xfId="7" applyFont="1" applyFill="1" applyBorder="1" applyAlignment="1" applyProtection="1">
      <alignment horizontal="right" vertical="center" wrapText="1"/>
    </xf>
    <xf numFmtId="0" fontId="13" fillId="0" borderId="88" xfId="7" applyFont="1" applyFill="1" applyBorder="1" applyAlignment="1" applyProtection="1">
      <alignment horizontal="right" vertical="center" wrapText="1"/>
    </xf>
    <xf numFmtId="0" fontId="77" fillId="3" borderId="49" xfId="7" applyFont="1" applyFill="1" applyBorder="1" applyAlignment="1" applyProtection="1">
      <alignment horizontal="center" vertical="center" wrapText="1"/>
    </xf>
    <xf numFmtId="0" fontId="30" fillId="0" borderId="54" xfId="7" applyFont="1" applyFill="1" applyBorder="1" applyAlignment="1" applyProtection="1">
      <alignment horizontal="center" vertical="center" wrapText="1"/>
      <protection locked="0"/>
    </xf>
    <xf numFmtId="0" fontId="14" fillId="0" borderId="2" xfId="7" applyFont="1" applyFill="1" applyBorder="1" applyAlignment="1" applyProtection="1">
      <alignment horizontal="right" vertical="center" wrapText="1"/>
    </xf>
    <xf numFmtId="0" fontId="14" fillId="0" borderId="23" xfId="7" applyFont="1" applyFill="1" applyBorder="1" applyAlignment="1" applyProtection="1">
      <alignment horizontal="right" vertical="center" wrapText="1"/>
    </xf>
    <xf numFmtId="0" fontId="30" fillId="0" borderId="15" xfId="7" applyFont="1" applyFill="1" applyBorder="1" applyAlignment="1" applyProtection="1">
      <alignment horizontal="center" vertical="center" wrapText="1"/>
      <protection locked="0"/>
    </xf>
    <xf numFmtId="0" fontId="0" fillId="0" borderId="0" xfId="0" applyAlignment="1">
      <alignment horizontal="left"/>
    </xf>
    <xf numFmtId="0" fontId="14" fillId="0" borderId="101" xfId="7" applyFont="1" applyFill="1" applyBorder="1" applyAlignment="1" applyProtection="1">
      <alignment horizontal="right" vertical="center" wrapText="1"/>
    </xf>
    <xf numFmtId="0" fontId="30" fillId="0" borderId="105" xfId="7" applyFont="1" applyFill="1" applyBorder="1" applyAlignment="1" applyProtection="1">
      <alignment horizontal="center" vertical="center" wrapText="1"/>
      <protection locked="0"/>
    </xf>
    <xf numFmtId="0" fontId="14" fillId="0" borderId="0" xfId="7" applyFont="1" applyFill="1" applyBorder="1" applyAlignment="1" applyProtection="1">
      <alignment horizontal="right" vertical="center" wrapText="1"/>
    </xf>
    <xf numFmtId="0" fontId="13" fillId="0" borderId="0" xfId="7" applyFont="1" applyFill="1" applyBorder="1" applyAlignment="1" applyProtection="1">
      <alignment horizontal="right" vertical="center" wrapText="1"/>
    </xf>
    <xf numFmtId="1" fontId="113" fillId="14" borderId="15" xfId="33" applyNumberFormat="1" applyFont="1" applyBorder="1" applyAlignment="1" applyProtection="1">
      <alignment horizontal="center" vertical="center" wrapText="1"/>
      <protection locked="0"/>
    </xf>
    <xf numFmtId="0" fontId="10" fillId="0" borderId="0" xfId="7" applyFill="1" applyBorder="1" applyAlignment="1" applyProtection="1">
      <alignment horizontal="center" vertical="center"/>
    </xf>
    <xf numFmtId="0" fontId="10" fillId="0" borderId="6" xfId="7" applyFill="1" applyBorder="1" applyAlignment="1" applyProtection="1">
      <alignment horizontal="left" vertical="top"/>
    </xf>
    <xf numFmtId="0" fontId="10" fillId="0" borderId="0" xfId="7" applyFont="1" applyFill="1" applyBorder="1" applyAlignment="1" applyProtection="1">
      <alignment horizontal="center" vertical="center"/>
    </xf>
    <xf numFmtId="0" fontId="10" fillId="0" borderId="0" xfId="7" applyFont="1" applyFill="1" applyBorder="1" applyAlignment="1" applyProtection="1">
      <alignment horizontal="left" vertical="top"/>
    </xf>
    <xf numFmtId="0" fontId="115" fillId="0" borderId="0" xfId="7" applyFont="1" applyFill="1" applyBorder="1" applyAlignment="1" applyProtection="1">
      <alignment horizontal="center" vertical="center"/>
    </xf>
    <xf numFmtId="0" fontId="30" fillId="0" borderId="0" xfId="7" applyFont="1" applyFill="1" applyBorder="1" applyAlignment="1" applyProtection="1">
      <alignment horizontal="center" vertical="center" wrapText="1"/>
    </xf>
    <xf numFmtId="167" fontId="30" fillId="0" borderId="0" xfId="7" applyNumberFormat="1" applyFont="1" applyFill="1" applyBorder="1" applyAlignment="1" applyProtection="1">
      <alignment horizontal="center" vertical="center" wrapText="1"/>
    </xf>
    <xf numFmtId="164" fontId="30" fillId="0" borderId="48" xfId="7" applyNumberFormat="1" applyFont="1" applyFill="1" applyBorder="1" applyAlignment="1" applyProtection="1">
      <alignment horizontal="right" vertical="center" wrapText="1"/>
    </xf>
    <xf numFmtId="0" fontId="115" fillId="15" borderId="49" xfId="7" applyFont="1" applyFill="1" applyBorder="1" applyAlignment="1" applyProtection="1">
      <alignment horizontal="center" vertical="center"/>
      <protection locked="0"/>
    </xf>
    <xf numFmtId="0" fontId="115" fillId="15" borderId="50" xfId="7" applyFont="1" applyFill="1" applyBorder="1" applyAlignment="1" applyProtection="1">
      <alignment horizontal="center" vertical="center"/>
      <protection locked="0"/>
    </xf>
    <xf numFmtId="170" fontId="113" fillId="14" borderId="15" xfId="33" applyNumberFormat="1" applyFont="1" applyBorder="1" applyAlignment="1" applyProtection="1">
      <alignment horizontal="center" vertical="center" wrapText="1"/>
      <protection locked="0"/>
    </xf>
    <xf numFmtId="0" fontId="5" fillId="0" borderId="0" xfId="3" applyFont="1" applyBorder="1" applyAlignment="1" applyProtection="1"/>
    <xf numFmtId="0" fontId="5" fillId="0" borderId="0" xfId="3" applyFont="1" applyAlignment="1" applyProtection="1">
      <alignment horizontal="left" wrapText="1"/>
    </xf>
    <xf numFmtId="0" fontId="39" fillId="0" borderId="0" xfId="0" applyFont="1" applyBorder="1" applyAlignment="1" applyProtection="1">
      <alignment horizontal="left"/>
    </xf>
    <xf numFmtId="164" fontId="2" fillId="0" borderId="1" xfId="0" applyNumberFormat="1" applyFont="1" applyBorder="1" applyAlignment="1" applyProtection="1">
      <alignment horizontal="center"/>
    </xf>
    <xf numFmtId="9" fontId="0" fillId="0" borderId="0" xfId="1" applyFont="1"/>
    <xf numFmtId="7" fontId="1" fillId="0" borderId="0" xfId="2" applyNumberFormat="1" applyFont="1" applyAlignment="1" applyProtection="1">
      <alignment horizontal="center"/>
    </xf>
    <xf numFmtId="7" fontId="1" fillId="0" borderId="21" xfId="2" applyNumberFormat="1" applyFont="1" applyBorder="1" applyAlignment="1" applyProtection="1">
      <alignment horizontal="center"/>
    </xf>
    <xf numFmtId="0" fontId="105" fillId="0" borderId="0" xfId="3" applyFont="1" applyBorder="1" applyProtection="1"/>
    <xf numFmtId="44" fontId="105" fillId="0" borderId="0" xfId="2" applyFont="1" applyBorder="1" applyProtection="1"/>
    <xf numFmtId="44" fontId="65" fillId="0" borderId="0" xfId="2" applyFont="1" applyBorder="1" applyProtection="1"/>
    <xf numFmtId="0" fontId="65" fillId="0" borderId="0" xfId="3" applyFont="1" applyBorder="1" applyAlignment="1" applyProtection="1">
      <alignment horizontal="left" vertical="center" wrapText="1"/>
    </xf>
    <xf numFmtId="0" fontId="65" fillId="0" borderId="0" xfId="3" applyFont="1" applyProtection="1"/>
    <xf numFmtId="44" fontId="65" fillId="0" borderId="0" xfId="3" applyNumberFormat="1" applyFont="1" applyBorder="1" applyAlignment="1" applyProtection="1">
      <alignment vertical="center"/>
    </xf>
    <xf numFmtId="0" fontId="65" fillId="0" borderId="0" xfId="3" applyFont="1" applyBorder="1" applyAlignment="1" applyProtection="1">
      <alignment horizontal="left" vertical="center"/>
    </xf>
    <xf numFmtId="0" fontId="65" fillId="0" borderId="0" xfId="3" applyFont="1" applyBorder="1" applyAlignment="1" applyProtection="1">
      <alignment wrapText="1"/>
    </xf>
    <xf numFmtId="14" fontId="65" fillId="0" borderId="0" xfId="3" applyNumberFormat="1" applyFont="1" applyBorder="1" applyAlignment="1" applyProtection="1">
      <alignment horizontal="left"/>
    </xf>
    <xf numFmtId="0" fontId="65" fillId="0" borderId="0" xfId="3" applyFont="1" applyBorder="1" applyProtection="1"/>
    <xf numFmtId="0" fontId="1" fillId="0" borderId="0" xfId="0" applyFont="1" applyProtection="1"/>
    <xf numFmtId="3" fontId="1" fillId="0" borderId="0" xfId="0" applyNumberFormat="1" applyFont="1" applyFill="1" applyAlignment="1" applyProtection="1">
      <alignment horizontal="center"/>
    </xf>
    <xf numFmtId="44" fontId="1" fillId="0" borderId="0" xfId="0" applyNumberFormat="1" applyFont="1" applyFill="1" applyAlignment="1" applyProtection="1">
      <alignment horizontal="center"/>
    </xf>
    <xf numFmtId="44" fontId="1" fillId="0" borderId="0" xfId="2" applyFont="1" applyFill="1" applyAlignment="1" applyProtection="1">
      <alignment horizontal="center"/>
    </xf>
    <xf numFmtId="0" fontId="1" fillId="0" borderId="0" xfId="0" applyFont="1" applyAlignment="1" applyProtection="1">
      <alignment horizontal="left"/>
    </xf>
    <xf numFmtId="3" fontId="1" fillId="0" borderId="0" xfId="0" quotePrefix="1" applyNumberFormat="1" applyFont="1" applyFill="1" applyAlignment="1" applyProtection="1">
      <alignment horizontal="center"/>
    </xf>
    <xf numFmtId="44" fontId="1" fillId="0" borderId="0" xfId="0" quotePrefix="1" applyNumberFormat="1" applyFont="1" applyFill="1" applyAlignment="1" applyProtection="1">
      <alignment horizontal="center"/>
    </xf>
    <xf numFmtId="0" fontId="1" fillId="2" borderId="0" xfId="0" applyFont="1" applyFill="1" applyAlignment="1" applyProtection="1">
      <alignment horizontal="left"/>
    </xf>
    <xf numFmtId="3" fontId="1" fillId="2" borderId="0" xfId="0" applyNumberFormat="1" applyFont="1" applyFill="1" applyAlignment="1" applyProtection="1">
      <alignment horizontal="center"/>
    </xf>
    <xf numFmtId="164" fontId="1" fillId="2" borderId="0" xfId="0" applyNumberFormat="1" applyFont="1" applyFill="1" applyAlignment="1" applyProtection="1">
      <alignment horizontal="right"/>
    </xf>
    <xf numFmtId="44" fontId="1" fillId="2" borderId="0" xfId="2" applyFont="1" applyFill="1" applyAlignment="1" applyProtection="1">
      <alignment horizontal="center"/>
    </xf>
    <xf numFmtId="0" fontId="1" fillId="0" borderId="21" xfId="0" applyFont="1" applyBorder="1" applyAlignment="1" applyProtection="1">
      <alignment horizontal="left"/>
    </xf>
    <xf numFmtId="0" fontId="65" fillId="0" borderId="9" xfId="3" applyFont="1" applyBorder="1" applyProtection="1"/>
    <xf numFmtId="0" fontId="105" fillId="0" borderId="0" xfId="3" applyFont="1" applyProtection="1"/>
    <xf numFmtId="0" fontId="65" fillId="5" borderId="0" xfId="3" applyFont="1" applyFill="1" applyAlignment="1" applyProtection="1">
      <alignment horizontal="left"/>
      <protection locked="0"/>
    </xf>
    <xf numFmtId="0" fontId="65" fillId="0" borderId="0" xfId="3" applyFont="1" applyAlignment="1" applyProtection="1">
      <alignment horizontal="left"/>
    </xf>
    <xf numFmtId="174" fontId="65" fillId="5" borderId="0" xfId="3" applyNumberFormat="1" applyFont="1" applyFill="1" applyAlignment="1" applyProtection="1">
      <alignment horizontal="left"/>
      <protection locked="0"/>
    </xf>
    <xf numFmtId="1" fontId="65" fillId="5" borderId="0" xfId="3" applyNumberFormat="1" applyFont="1" applyFill="1" applyAlignment="1" applyProtection="1">
      <protection locked="0"/>
    </xf>
    <xf numFmtId="0" fontId="105" fillId="0" borderId="9" xfId="3" applyFont="1" applyBorder="1" applyProtection="1"/>
    <xf numFmtId="0" fontId="105" fillId="0" borderId="0" xfId="3" applyFont="1" applyAlignment="1" applyProtection="1"/>
    <xf numFmtId="169" fontId="105" fillId="0" borderId="0" xfId="3" applyNumberFormat="1" applyFont="1" applyAlignment="1" applyProtection="1">
      <alignment horizontal="left"/>
    </xf>
    <xf numFmtId="0" fontId="65" fillId="0" borderId="0" xfId="3" applyFont="1" applyAlignment="1" applyProtection="1"/>
    <xf numFmtId="0" fontId="65" fillId="0" borderId="0" xfId="3" applyFont="1" applyBorder="1" applyAlignment="1" applyProtection="1"/>
    <xf numFmtId="164" fontId="65" fillId="0" borderId="0" xfId="3" applyNumberFormat="1" applyFont="1" applyBorder="1" applyAlignment="1" applyProtection="1">
      <alignment vertical="center"/>
    </xf>
    <xf numFmtId="0" fontId="65" fillId="0" borderId="1" xfId="3" applyFont="1" applyBorder="1" applyAlignment="1" applyProtection="1">
      <alignment horizontal="center" vertical="center"/>
    </xf>
    <xf numFmtId="44" fontId="65" fillId="0" borderId="0" xfId="3" applyNumberFormat="1" applyFont="1" applyBorder="1" applyAlignment="1" applyProtection="1">
      <alignment horizontal="center" vertical="center"/>
    </xf>
    <xf numFmtId="44" fontId="1" fillId="0" borderId="0" xfId="0" applyNumberFormat="1" applyFont="1" applyFill="1" applyBorder="1" applyAlignment="1" applyProtection="1">
      <alignment horizontal="center" vertical="center"/>
    </xf>
    <xf numFmtId="44" fontId="65" fillId="0" borderId="0" xfId="3" applyNumberFormat="1" applyFont="1" applyAlignment="1" applyProtection="1">
      <alignment horizontal="center" vertical="center"/>
    </xf>
    <xf numFmtId="0" fontId="10" fillId="0" borderId="108" xfId="7" applyFill="1" applyBorder="1" applyAlignment="1" applyProtection="1">
      <alignment horizontal="center" vertical="center"/>
    </xf>
    <xf numFmtId="9" fontId="10" fillId="0" borderId="107" xfId="7" applyNumberFormat="1" applyFill="1" applyBorder="1" applyAlignment="1" applyProtection="1">
      <alignment horizontal="center" vertical="center"/>
    </xf>
    <xf numFmtId="0" fontId="120" fillId="0" borderId="0" xfId="3" applyFont="1" applyBorder="1" applyProtection="1"/>
    <xf numFmtId="0" fontId="102" fillId="0" borderId="0" xfId="0" applyFont="1" applyAlignment="1" applyProtection="1"/>
    <xf numFmtId="0" fontId="101" fillId="0" borderId="0" xfId="0" applyFont="1" applyAlignment="1" applyProtection="1">
      <alignment vertical="top"/>
    </xf>
    <xf numFmtId="0" fontId="39" fillId="0" borderId="27" xfId="0" applyNumberFormat="1" applyFont="1" applyBorder="1" applyAlignment="1" applyProtection="1">
      <alignment horizontal="center"/>
    </xf>
    <xf numFmtId="0" fontId="39" fillId="0" borderId="13" xfId="0" applyFont="1" applyBorder="1" applyAlignment="1" applyProtection="1">
      <alignment horizontal="right" vertical="center"/>
    </xf>
    <xf numFmtId="0" fontId="39" fillId="0" borderId="26" xfId="0" applyFont="1" applyBorder="1" applyAlignment="1" applyProtection="1">
      <alignment horizontal="right" vertical="center"/>
    </xf>
    <xf numFmtId="0" fontId="39" fillId="11" borderId="13" xfId="0" applyFont="1" applyFill="1" applyBorder="1" applyProtection="1"/>
    <xf numFmtId="0" fontId="39" fillId="0" borderId="20" xfId="0" applyFont="1" applyBorder="1" applyProtection="1"/>
    <xf numFmtId="0" fontId="39" fillId="0" borderId="17" xfId="0" applyFont="1" applyBorder="1" applyProtection="1"/>
    <xf numFmtId="0" fontId="39" fillId="0" borderId="1" xfId="0" applyFont="1" applyBorder="1" applyAlignment="1" applyProtection="1">
      <alignment vertical="center"/>
    </xf>
    <xf numFmtId="0" fontId="39" fillId="11" borderId="0" xfId="0" applyFont="1" applyFill="1" applyBorder="1" applyProtection="1"/>
    <xf numFmtId="0" fontId="0" fillId="0" borderId="20" xfId="0" applyBorder="1" applyProtection="1"/>
    <xf numFmtId="0" fontId="39" fillId="0" borderId="23" xfId="0" applyFont="1" applyBorder="1" applyAlignment="1" applyProtection="1">
      <alignment vertical="center"/>
    </xf>
    <xf numFmtId="0" fontId="39" fillId="0" borderId="22" xfId="0" applyFont="1" applyBorder="1" applyAlignment="1" applyProtection="1">
      <alignment vertical="center"/>
    </xf>
    <xf numFmtId="0" fontId="39" fillId="0" borderId="0" xfId="0" applyFont="1" applyProtection="1"/>
    <xf numFmtId="0" fontId="0" fillId="0" borderId="23" xfId="0" applyBorder="1" applyProtection="1"/>
    <xf numFmtId="0" fontId="39" fillId="0" borderId="23" xfId="0" applyFont="1" applyBorder="1" applyProtection="1"/>
    <xf numFmtId="0" fontId="39" fillId="0" borderId="23" xfId="0" applyFont="1" applyBorder="1" applyAlignment="1" applyProtection="1">
      <alignment horizontal="left" vertical="center"/>
    </xf>
    <xf numFmtId="0" fontId="0" fillId="0" borderId="22" xfId="0" applyBorder="1" applyProtection="1"/>
    <xf numFmtId="0" fontId="0" fillId="0" borderId="19" xfId="0" applyBorder="1" applyProtection="1"/>
    <xf numFmtId="0" fontId="39" fillId="0" borderId="0" xfId="0" applyFont="1" applyBorder="1" applyProtection="1"/>
    <xf numFmtId="0" fontId="39" fillId="0" borderId="18" xfId="0" applyFont="1" applyBorder="1" applyProtection="1"/>
    <xf numFmtId="0" fontId="0" fillId="0" borderId="17" xfId="0" applyBorder="1" applyProtection="1"/>
    <xf numFmtId="0" fontId="0" fillId="0" borderId="26" xfId="0" applyBorder="1" applyProtection="1"/>
    <xf numFmtId="0" fontId="39" fillId="0" borderId="26" xfId="0" applyFont="1" applyBorder="1" applyAlignment="1" applyProtection="1">
      <alignment vertical="center"/>
    </xf>
    <xf numFmtId="0" fontId="44" fillId="0" borderId="0" xfId="0" applyFont="1" applyBorder="1" applyAlignment="1" applyProtection="1">
      <alignment vertical="center" wrapText="1"/>
    </xf>
    <xf numFmtId="0" fontId="0" fillId="0" borderId="0" xfId="0" applyBorder="1" applyProtection="1"/>
    <xf numFmtId="0" fontId="0" fillId="0" borderId="0" xfId="0" applyAlignment="1" applyProtection="1"/>
    <xf numFmtId="0" fontId="39" fillId="0" borderId="0" xfId="0" applyFont="1" applyBorder="1" applyAlignment="1" applyProtection="1"/>
    <xf numFmtId="0" fontId="0" fillId="0" borderId="18" xfId="0" applyBorder="1" applyAlignment="1" applyProtection="1"/>
    <xf numFmtId="0" fontId="0" fillId="0" borderId="0" xfId="0" applyAlignment="1" applyProtection="1">
      <alignment wrapText="1"/>
    </xf>
    <xf numFmtId="0" fontId="39" fillId="0" borderId="19" xfId="0" applyFont="1" applyBorder="1" applyProtection="1"/>
    <xf numFmtId="0" fontId="39" fillId="0" borderId="26" xfId="0" applyFont="1" applyBorder="1" applyProtection="1"/>
    <xf numFmtId="0" fontId="44" fillId="6" borderId="0" xfId="0" applyFont="1" applyFill="1" applyBorder="1" applyAlignment="1" applyProtection="1">
      <alignment vertical="center" wrapText="1"/>
    </xf>
    <xf numFmtId="0" fontId="92" fillId="0" borderId="0" xfId="0" applyFont="1" applyFill="1" applyBorder="1" applyAlignment="1" applyProtection="1">
      <alignment horizontal="left"/>
    </xf>
    <xf numFmtId="0" fontId="63" fillId="0" borderId="0" xfId="0" applyFont="1" applyFill="1" applyBorder="1" applyAlignment="1" applyProtection="1">
      <alignment horizontal="left"/>
    </xf>
    <xf numFmtId="0" fontId="39" fillId="0" borderId="0" xfId="0" applyFont="1" applyFill="1" applyBorder="1" applyAlignment="1" applyProtection="1">
      <alignment horizontal="left" vertical="center" wrapText="1"/>
    </xf>
    <xf numFmtId="0" fontId="39" fillId="0" borderId="16" xfId="0" applyFont="1" applyBorder="1" applyProtection="1"/>
    <xf numFmtId="0" fontId="39" fillId="0" borderId="23" xfId="0" applyNumberFormat="1" applyFont="1" applyBorder="1" applyAlignment="1" applyProtection="1">
      <alignment horizontal="right"/>
    </xf>
    <xf numFmtId="0" fontId="39" fillId="0" borderId="2" xfId="0" applyFont="1" applyBorder="1" applyAlignment="1" applyProtection="1">
      <alignment vertical="center"/>
    </xf>
    <xf numFmtId="0" fontId="63" fillId="0" borderId="0" xfId="0" applyFont="1" applyProtection="1"/>
    <xf numFmtId="0" fontId="23" fillId="0" borderId="2" xfId="7" applyFont="1" applyFill="1" applyBorder="1" applyAlignment="1" applyProtection="1">
      <alignment horizontal="right" vertical="center" wrapText="1"/>
    </xf>
    <xf numFmtId="0" fontId="10" fillId="0" borderId="0" xfId="7" applyFill="1" applyBorder="1" applyAlignment="1" applyProtection="1">
      <alignment horizontal="center" vertical="center"/>
    </xf>
    <xf numFmtId="1" fontId="113" fillId="0" borderId="0" xfId="33" applyNumberFormat="1" applyFont="1" applyFill="1" applyBorder="1" applyAlignment="1" applyProtection="1">
      <alignment vertical="center" wrapText="1"/>
    </xf>
    <xf numFmtId="179" fontId="113" fillId="14" borderId="15" xfId="33" applyNumberFormat="1" applyFont="1" applyBorder="1" applyAlignment="1" applyProtection="1">
      <alignment horizontal="center" vertical="center" wrapText="1"/>
      <protection locked="0"/>
    </xf>
    <xf numFmtId="0" fontId="23" fillId="0" borderId="0" xfId="7" applyFont="1" applyFill="1" applyBorder="1" applyAlignment="1" applyProtection="1">
      <alignment horizontal="right" vertical="center" wrapText="1"/>
    </xf>
    <xf numFmtId="0" fontId="37" fillId="0" borderId="0" xfId="7" applyFont="1" applyFill="1" applyBorder="1" applyAlignment="1" applyProtection="1">
      <alignment horizontal="right" vertical="center"/>
    </xf>
    <xf numFmtId="14" fontId="16" fillId="0" borderId="0" xfId="7" applyNumberFormat="1" applyFont="1" applyFill="1" applyBorder="1" applyAlignment="1" applyProtection="1">
      <alignment horizontal="right" vertical="center" wrapText="1"/>
    </xf>
    <xf numFmtId="0" fontId="115" fillId="15" borderId="92" xfId="7" applyFont="1" applyFill="1" applyBorder="1" applyAlignment="1" applyProtection="1">
      <alignment horizontal="center" vertical="center"/>
      <protection locked="0"/>
    </xf>
    <xf numFmtId="0" fontId="115" fillId="15" borderId="96" xfId="7" applyFont="1" applyFill="1" applyBorder="1" applyAlignment="1" applyProtection="1">
      <alignment horizontal="center" vertical="center"/>
      <protection locked="0"/>
    </xf>
    <xf numFmtId="0" fontId="10" fillId="0" borderId="0" xfId="7" applyFill="1" applyBorder="1" applyAlignment="1" applyProtection="1">
      <alignment horizontal="center" vertical="top"/>
    </xf>
    <xf numFmtId="0" fontId="10" fillId="0" borderId="0" xfId="7" applyFill="1" applyBorder="1" applyAlignment="1" applyProtection="1">
      <alignment horizontal="center" vertical="center"/>
    </xf>
    <xf numFmtId="0" fontId="115" fillId="15" borderId="8" xfId="7" applyFont="1" applyFill="1" applyBorder="1" applyAlignment="1" applyProtection="1">
      <alignment horizontal="center" vertical="center"/>
      <protection locked="0"/>
    </xf>
    <xf numFmtId="0" fontId="81" fillId="0" borderId="2" xfId="7" applyFont="1" applyFill="1" applyBorder="1" applyAlignment="1" applyProtection="1">
      <alignment horizontal="right" vertical="center" wrapText="1"/>
    </xf>
    <xf numFmtId="0" fontId="67" fillId="0" borderId="2" xfId="7" applyFont="1" applyFill="1" applyBorder="1" applyAlignment="1" applyProtection="1">
      <alignment horizontal="right" vertical="center" wrapText="1"/>
    </xf>
    <xf numFmtId="167" fontId="111" fillId="0" borderId="15" xfId="7" applyNumberFormat="1" applyFont="1" applyFill="1" applyBorder="1" applyAlignment="1" applyProtection="1">
      <alignment horizontal="center" vertical="center" wrapText="1"/>
      <protection locked="0"/>
    </xf>
    <xf numFmtId="0" fontId="5" fillId="0" borderId="1" xfId="3" applyFont="1" applyBorder="1" applyAlignment="1" applyProtection="1">
      <alignment horizontal="center"/>
    </xf>
    <xf numFmtId="44" fontId="5" fillId="0" borderId="0" xfId="2" applyNumberFormat="1" applyFont="1" applyProtection="1"/>
    <xf numFmtId="44" fontId="5" fillId="0" borderId="0" xfId="3" quotePrefix="1" applyNumberFormat="1" applyFont="1" applyAlignment="1" applyProtection="1">
      <alignment horizontal="center" vertical="center"/>
    </xf>
    <xf numFmtId="44" fontId="5" fillId="0" borderId="0" xfId="2" applyFont="1" applyAlignment="1" applyProtection="1">
      <alignment horizontal="center" vertical="center"/>
    </xf>
    <xf numFmtId="0" fontId="10" fillId="0" borderId="4" xfId="7" applyFill="1" applyBorder="1" applyAlignment="1" applyProtection="1">
      <alignment vertical="center"/>
    </xf>
    <xf numFmtId="0" fontId="10" fillId="0" borderId="5" xfId="7" applyFill="1" applyBorder="1" applyAlignment="1" applyProtection="1">
      <alignment vertical="center"/>
    </xf>
    <xf numFmtId="0" fontId="10" fillId="0" borderId="0" xfId="7" applyFill="1" applyBorder="1" applyAlignment="1" applyProtection="1">
      <alignment vertical="center"/>
    </xf>
    <xf numFmtId="0" fontId="10" fillId="0" borderId="7" xfId="7" applyFill="1" applyBorder="1" applyAlignment="1" applyProtection="1">
      <alignment vertical="center"/>
    </xf>
    <xf numFmtId="0" fontId="10" fillId="0" borderId="9" xfId="7" applyFill="1" applyBorder="1" applyAlignment="1" applyProtection="1">
      <alignment vertical="center"/>
    </xf>
    <xf numFmtId="0" fontId="10" fillId="0" borderId="10" xfId="7" applyFill="1" applyBorder="1" applyAlignment="1" applyProtection="1">
      <alignment vertical="center"/>
    </xf>
    <xf numFmtId="0" fontId="23" fillId="0" borderId="101" xfId="7" applyFont="1" applyFill="1" applyBorder="1" applyAlignment="1" applyProtection="1">
      <alignment horizontal="right" vertical="center" wrapText="1"/>
    </xf>
    <xf numFmtId="0" fontId="60" fillId="0" borderId="105" xfId="0" applyFont="1" applyBorder="1" applyAlignment="1" applyProtection="1">
      <alignment vertical="center"/>
    </xf>
    <xf numFmtId="0" fontId="23" fillId="0" borderId="28" xfId="7" applyFont="1" applyFill="1" applyBorder="1" applyAlignment="1" applyProtection="1">
      <alignment horizontal="right" vertical="center" wrapText="1"/>
    </xf>
    <xf numFmtId="0" fontId="60" fillId="0" borderId="0" xfId="0" applyFont="1" applyFill="1" applyBorder="1" applyAlignment="1" applyProtection="1">
      <alignment horizontal="center" vertical="center"/>
    </xf>
    <xf numFmtId="44" fontId="0" fillId="0" borderId="0" xfId="2" quotePrefix="1" applyFont="1"/>
    <xf numFmtId="0" fontId="29" fillId="0" borderId="0" xfId="7" applyFont="1" applyFill="1" applyBorder="1" applyAlignment="1" applyProtection="1">
      <alignment horizontal="center" vertical="center"/>
    </xf>
    <xf numFmtId="14" fontId="16" fillId="0" borderId="0" xfId="7" applyNumberFormat="1" applyFont="1" applyFill="1" applyBorder="1" applyAlignment="1" applyProtection="1">
      <alignment horizontal="center" vertical="center" wrapText="1"/>
    </xf>
    <xf numFmtId="44" fontId="65" fillId="0" borderId="0" xfId="2" applyFont="1" applyBorder="1" applyAlignment="1" applyProtection="1">
      <alignment vertical="center"/>
    </xf>
    <xf numFmtId="0" fontId="13" fillId="0" borderId="51" xfId="7" applyFont="1" applyFill="1" applyBorder="1" applyAlignment="1" applyProtection="1">
      <alignment horizontal="right" vertical="center" wrapText="1"/>
    </xf>
    <xf numFmtId="0" fontId="24" fillId="0" borderId="19" xfId="0" applyFont="1" applyBorder="1" applyAlignment="1" applyProtection="1"/>
    <xf numFmtId="0" fontId="24" fillId="0" borderId="0" xfId="0" applyFont="1" applyBorder="1" applyAlignment="1" applyProtection="1"/>
    <xf numFmtId="0" fontId="39" fillId="0" borderId="0" xfId="0" applyFont="1" applyBorder="1" applyAlignment="1" applyProtection="1">
      <alignment horizontal="left"/>
    </xf>
    <xf numFmtId="0" fontId="23" fillId="0" borderId="2" xfId="7" applyFont="1" applyFill="1" applyBorder="1" applyAlignment="1" applyProtection="1">
      <alignment horizontal="right" vertical="center" wrapText="1"/>
    </xf>
    <xf numFmtId="0" fontId="115" fillId="0" borderId="4" xfId="7" applyFont="1" applyFill="1" applyBorder="1" applyAlignment="1" applyProtection="1">
      <alignment horizontal="left" vertical="center" indent="1"/>
    </xf>
    <xf numFmtId="0" fontId="115" fillId="0" borderId="0" xfId="7" applyFont="1" applyFill="1" applyBorder="1" applyAlignment="1" applyProtection="1">
      <alignment horizontal="left" vertical="center" indent="1"/>
    </xf>
    <xf numFmtId="0" fontId="115" fillId="0" borderId="9" xfId="7" applyFont="1" applyFill="1" applyBorder="1" applyAlignment="1" applyProtection="1">
      <alignment horizontal="left" vertical="center" indent="1"/>
    </xf>
    <xf numFmtId="180" fontId="30" fillId="15" borderId="22" xfId="7" applyNumberFormat="1" applyFont="1" applyFill="1" applyBorder="1" applyAlignment="1" applyProtection="1">
      <alignment horizontal="center" vertical="center" wrapText="1"/>
      <protection locked="0"/>
    </xf>
    <xf numFmtId="180" fontId="30" fillId="15" borderId="88" xfId="7" applyNumberFormat="1" applyFont="1" applyFill="1" applyBorder="1" applyAlignment="1" applyProtection="1">
      <alignment horizontal="center" vertical="center" wrapText="1"/>
      <protection locked="0"/>
    </xf>
    <xf numFmtId="44" fontId="0" fillId="0" borderId="0" xfId="2" applyFont="1" applyAlignment="1">
      <alignment horizontal="center"/>
    </xf>
    <xf numFmtId="0" fontId="63" fillId="0" borderId="0" xfId="0" applyFont="1" applyAlignment="1">
      <alignment horizontal="right"/>
    </xf>
    <xf numFmtId="0" fontId="0" fillId="0" borderId="16" xfId="0" applyBorder="1" applyAlignment="1">
      <alignment vertical="center" wrapText="1"/>
    </xf>
    <xf numFmtId="0" fontId="0" fillId="0" borderId="19" xfId="0" applyBorder="1" applyAlignment="1">
      <alignment wrapText="1"/>
    </xf>
    <xf numFmtId="0" fontId="0" fillId="0" borderId="0" xfId="0" applyAlignment="1">
      <alignment horizontal="center" wrapText="1"/>
    </xf>
    <xf numFmtId="44" fontId="0" fillId="0" borderId="0" xfId="0" applyNumberFormat="1"/>
    <xf numFmtId="0" fontId="0" fillId="0" borderId="19" xfId="0" applyBorder="1"/>
    <xf numFmtId="9" fontId="0" fillId="0" borderId="0" xfId="0" applyNumberFormat="1"/>
    <xf numFmtId="0" fontId="121" fillId="0" borderId="0" xfId="0" applyFont="1" applyBorder="1" applyAlignment="1">
      <alignment horizontal="left" wrapText="1"/>
    </xf>
    <xf numFmtId="0" fontId="106" fillId="0" borderId="0" xfId="0" applyFont="1" applyBorder="1" applyAlignment="1">
      <alignment horizontal="left" wrapText="1"/>
    </xf>
    <xf numFmtId="0" fontId="106" fillId="0" borderId="0" xfId="0" applyFont="1" applyBorder="1" applyAlignment="1">
      <alignment horizontal="center" wrapText="1"/>
    </xf>
    <xf numFmtId="0" fontId="121" fillId="0" borderId="18" xfId="0" applyFont="1" applyBorder="1" applyAlignment="1">
      <alignment horizontal="left"/>
    </xf>
    <xf numFmtId="0" fontId="9" fillId="6" borderId="22" xfId="0" applyFont="1" applyFill="1" applyBorder="1" applyAlignment="1">
      <alignment wrapText="1"/>
    </xf>
    <xf numFmtId="0" fontId="9" fillId="6" borderId="23" xfId="0" applyFont="1" applyFill="1" applyBorder="1" applyAlignment="1">
      <alignment horizontal="center" wrapText="1"/>
    </xf>
    <xf numFmtId="44" fontId="9" fillId="6" borderId="23" xfId="2" applyFont="1" applyFill="1" applyBorder="1" applyAlignment="1">
      <alignment horizontal="center" wrapText="1"/>
    </xf>
    <xf numFmtId="0" fontId="9" fillId="6" borderId="20" xfId="0" applyFont="1" applyFill="1" applyBorder="1" applyAlignment="1">
      <alignment vertical="center" wrapText="1"/>
    </xf>
    <xf numFmtId="0" fontId="0" fillId="0" borderId="0" xfId="0" applyAlignment="1">
      <alignment wrapText="1"/>
    </xf>
    <xf numFmtId="0" fontId="104" fillId="0" borderId="0" xfId="0" applyFont="1" applyAlignment="1">
      <alignment wrapText="1"/>
    </xf>
    <xf numFmtId="0" fontId="65" fillId="0" borderId="119" xfId="3" applyFont="1" applyBorder="1" applyAlignment="1">
      <alignment vertical="center" wrapText="1"/>
    </xf>
    <xf numFmtId="0" fontId="65" fillId="0" borderId="20" xfId="3" applyFont="1" applyBorder="1" applyAlignment="1">
      <alignment vertical="center" wrapText="1"/>
    </xf>
    <xf numFmtId="0" fontId="104" fillId="6" borderId="22" xfId="0" applyFont="1" applyFill="1" applyBorder="1" applyAlignment="1">
      <alignment wrapText="1"/>
    </xf>
    <xf numFmtId="0" fontId="104" fillId="6" borderId="23" xfId="0" applyFont="1" applyFill="1" applyBorder="1" applyAlignment="1">
      <alignment horizontal="center" wrapText="1"/>
    </xf>
    <xf numFmtId="44" fontId="9" fillId="6" borderId="23" xfId="2" applyFont="1" applyFill="1" applyBorder="1" applyAlignment="1">
      <alignment wrapText="1"/>
    </xf>
    <xf numFmtId="0" fontId="9" fillId="6" borderId="20" xfId="0" applyFont="1" applyFill="1" applyBorder="1" applyAlignment="1">
      <alignment horizontal="left" vertical="center" wrapText="1"/>
    </xf>
    <xf numFmtId="164" fontId="0" fillId="0" borderId="0" xfId="0" applyNumberFormat="1"/>
    <xf numFmtId="0" fontId="0" fillId="8" borderId="22" xfId="0" applyFill="1" applyBorder="1" applyAlignment="1">
      <alignment wrapText="1"/>
    </xf>
    <xf numFmtId="0" fontId="65" fillId="8" borderId="22" xfId="0" applyFont="1" applyFill="1" applyBorder="1" applyAlignment="1">
      <alignment vertical="top" wrapText="1"/>
    </xf>
    <xf numFmtId="0" fontId="0" fillId="8" borderId="22" xfId="0" applyFill="1" applyBorder="1" applyAlignment="1">
      <alignment vertical="center" wrapText="1"/>
    </xf>
    <xf numFmtId="0" fontId="0" fillId="8" borderId="16" xfId="0" applyFill="1" applyBorder="1" applyAlignment="1">
      <alignment vertical="center" wrapText="1"/>
    </xf>
    <xf numFmtId="44" fontId="104" fillId="6" borderId="23" xfId="2" applyFont="1" applyFill="1" applyBorder="1" applyAlignment="1">
      <alignment horizontal="center" wrapText="1"/>
    </xf>
    <xf numFmtId="44" fontId="104" fillId="6" borderId="23" xfId="2" applyFont="1" applyFill="1" applyBorder="1" applyAlignment="1">
      <alignment wrapText="1"/>
    </xf>
    <xf numFmtId="0" fontId="9" fillId="6" borderId="20" xfId="0" applyFont="1" applyFill="1" applyBorder="1" applyAlignment="1">
      <alignment vertical="center"/>
    </xf>
    <xf numFmtId="0" fontId="2" fillId="0" borderId="0" xfId="0" applyFont="1" applyAlignment="1">
      <alignment wrapText="1"/>
    </xf>
    <xf numFmtId="0" fontId="2" fillId="0" borderId="2" xfId="0" applyFont="1" applyBorder="1" applyAlignment="1">
      <alignment wrapText="1"/>
    </xf>
    <xf numFmtId="0" fontId="2" fillId="0" borderId="2" xfId="0" applyFont="1" applyBorder="1" applyAlignment="1">
      <alignment horizontal="center" wrapText="1"/>
    </xf>
    <xf numFmtId="0" fontId="2" fillId="16" borderId="2" xfId="0" applyFont="1" applyFill="1" applyBorder="1" applyAlignment="1">
      <alignment horizontal="center" wrapText="1"/>
    </xf>
    <xf numFmtId="44" fontId="2" fillId="17" borderId="2" xfId="2" applyFont="1" applyFill="1" applyBorder="1" applyAlignment="1">
      <alignment horizontal="center" wrapText="1"/>
    </xf>
    <xf numFmtId="44" fontId="2" fillId="18" borderId="2" xfId="2" applyFont="1" applyFill="1" applyBorder="1" applyAlignment="1">
      <alignment horizontal="center" wrapText="1"/>
    </xf>
    <xf numFmtId="0" fontId="66" fillId="0" borderId="2" xfId="0" applyFont="1" applyBorder="1" applyAlignment="1">
      <alignment wrapText="1"/>
    </xf>
    <xf numFmtId="0" fontId="33" fillId="0" borderId="9" xfId="7" applyFont="1" applyFill="1" applyBorder="1" applyAlignment="1" applyProtection="1">
      <alignment horizontal="right" vertical="center" wrapText="1"/>
    </xf>
    <xf numFmtId="167" fontId="30" fillId="0" borderId="9" xfId="7" applyNumberFormat="1" applyFont="1" applyFill="1" applyBorder="1" applyAlignment="1" applyProtection="1">
      <alignment horizontal="center" vertical="center" wrapText="1"/>
      <protection locked="0"/>
    </xf>
    <xf numFmtId="167" fontId="30" fillId="0" borderId="10" xfId="7" applyNumberFormat="1" applyFont="1" applyFill="1" applyBorder="1" applyAlignment="1" applyProtection="1">
      <alignment horizontal="center" vertical="center" wrapText="1"/>
      <protection locked="0"/>
    </xf>
    <xf numFmtId="0" fontId="10" fillId="0" borderId="65" xfId="7" applyFill="1" applyBorder="1" applyAlignment="1" applyProtection="1">
      <alignment horizontal="center" vertical="top"/>
    </xf>
    <xf numFmtId="0" fontId="33" fillId="19" borderId="51" xfId="7" applyFont="1" applyFill="1" applyBorder="1" applyAlignment="1" applyProtection="1">
      <alignment horizontal="right" vertical="center" wrapText="1"/>
    </xf>
    <xf numFmtId="0" fontId="65" fillId="0" borderId="0" xfId="0" applyFont="1"/>
    <xf numFmtId="0" fontId="124" fillId="0" borderId="0" xfId="0" applyFont="1"/>
    <xf numFmtId="0" fontId="126" fillId="0" borderId="0" xfId="0" applyFont="1"/>
    <xf numFmtId="0" fontId="127" fillId="0" borderId="0" xfId="0" applyFont="1"/>
    <xf numFmtId="0" fontId="126" fillId="0" borderId="0" xfId="0" applyFont="1" applyFill="1" applyAlignment="1">
      <alignment vertical="center"/>
    </xf>
    <xf numFmtId="0" fontId="127" fillId="0" borderId="0" xfId="0" applyFont="1" applyFill="1" applyAlignment="1">
      <alignment vertical="center"/>
    </xf>
    <xf numFmtId="0" fontId="126" fillId="0" borderId="0" xfId="0" applyFont="1" applyFill="1"/>
    <xf numFmtId="0" fontId="127" fillId="0" borderId="0" xfId="0" applyFont="1" applyFill="1"/>
    <xf numFmtId="0" fontId="126" fillId="0" borderId="0" xfId="0" applyFont="1" applyFill="1" applyAlignment="1">
      <alignment horizontal="center" vertical="center"/>
    </xf>
    <xf numFmtId="0" fontId="0" fillId="0" borderId="0" xfId="0" applyFont="1" applyFill="1"/>
    <xf numFmtId="0" fontId="0" fillId="5" borderId="0" xfId="0" applyFont="1" applyFill="1"/>
    <xf numFmtId="0" fontId="0" fillId="0" borderId="0" xfId="0" applyFont="1"/>
    <xf numFmtId="0" fontId="0" fillId="0" borderId="0" xfId="0" applyFont="1" applyAlignment="1">
      <alignment vertical="center"/>
    </xf>
    <xf numFmtId="0" fontId="127" fillId="0" borderId="0" xfId="0" applyFont="1" applyBorder="1" applyAlignment="1">
      <alignment vertical="center"/>
    </xf>
    <xf numFmtId="0" fontId="126" fillId="0" borderId="0" xfId="0" applyFont="1" applyBorder="1"/>
    <xf numFmtId="0" fontId="127" fillId="0" borderId="0" xfId="0" applyFont="1" applyFill="1" applyBorder="1" applyAlignment="1">
      <alignment vertical="center"/>
    </xf>
    <xf numFmtId="0" fontId="127" fillId="21" borderId="20" xfId="0" applyFont="1" applyFill="1" applyBorder="1" applyAlignment="1">
      <alignment horizontal="center" vertical="center"/>
    </xf>
    <xf numFmtId="0" fontId="127" fillId="0" borderId="26" xfId="0" applyFont="1" applyBorder="1" applyAlignment="1">
      <alignment horizontal="center" vertical="center"/>
    </xf>
    <xf numFmtId="0" fontId="127" fillId="0" borderId="13" xfId="0" applyFont="1" applyBorder="1" applyAlignment="1">
      <alignment horizontal="center" vertical="center"/>
    </xf>
    <xf numFmtId="0" fontId="38" fillId="0" borderId="0" xfId="0" applyFont="1"/>
    <xf numFmtId="0" fontId="126" fillId="0" borderId="0" xfId="0" applyFont="1" applyAlignment="1">
      <alignment horizontal="left" vertical="center"/>
    </xf>
    <xf numFmtId="0" fontId="38" fillId="0" borderId="0" xfId="0" applyFont="1" applyAlignment="1">
      <alignment horizontal="left" vertical="center"/>
    </xf>
    <xf numFmtId="0" fontId="127" fillId="0" borderId="0" xfId="0" applyFont="1" applyAlignment="1">
      <alignment horizontal="left" vertical="center"/>
    </xf>
    <xf numFmtId="0" fontId="126" fillId="0" borderId="0" xfId="0" applyFont="1" applyAlignment="1">
      <alignment vertical="center"/>
    </xf>
    <xf numFmtId="0" fontId="127" fillId="0" borderId="0" xfId="0" applyFont="1" applyAlignment="1">
      <alignment vertical="center"/>
    </xf>
    <xf numFmtId="0" fontId="131" fillId="0" borderId="0" xfId="0" applyFont="1" applyBorder="1" applyAlignment="1">
      <alignment horizontal="center" vertical="center"/>
    </xf>
    <xf numFmtId="0" fontId="127" fillId="0" borderId="0" xfId="0" applyFont="1" applyBorder="1" applyAlignment="1">
      <alignment horizontal="center" vertical="center"/>
    </xf>
    <xf numFmtId="0" fontId="0" fillId="0" borderId="0" xfId="0" applyFont="1" applyBorder="1"/>
    <xf numFmtId="0" fontId="127" fillId="0" borderId="0" xfId="0" applyFont="1" applyBorder="1"/>
    <xf numFmtId="0" fontId="0" fillId="0" borderId="0" xfId="0" applyFont="1" applyBorder="1" applyAlignment="1">
      <alignment horizontal="left"/>
    </xf>
    <xf numFmtId="0" fontId="0" fillId="0" borderId="0" xfId="0" applyFont="1" applyBorder="1" applyAlignment="1">
      <alignment vertical="center"/>
    </xf>
    <xf numFmtId="0" fontId="126" fillId="0" borderId="19" xfId="0" applyFont="1" applyBorder="1"/>
    <xf numFmtId="0" fontId="126" fillId="0" borderId="18" xfId="0" applyFont="1" applyBorder="1"/>
    <xf numFmtId="0" fontId="13" fillId="0" borderId="86" xfId="7" applyFont="1" applyFill="1" applyBorder="1" applyAlignment="1" applyProtection="1">
      <alignment horizontal="right" vertical="center" wrapText="1"/>
    </xf>
    <xf numFmtId="0" fontId="13" fillId="0" borderId="88" xfId="7" applyFont="1" applyFill="1" applyBorder="1" applyAlignment="1" applyProtection="1">
      <alignment horizontal="right" vertical="center" wrapText="1"/>
    </xf>
    <xf numFmtId="0" fontId="13" fillId="0" borderId="58" xfId="7" applyFont="1" applyFill="1" applyBorder="1" applyAlignment="1" applyProtection="1">
      <alignment horizontal="right" vertical="center" wrapText="1"/>
    </xf>
    <xf numFmtId="0" fontId="13" fillId="0" borderId="20" xfId="7" applyFont="1" applyFill="1" applyBorder="1" applyAlignment="1" applyProtection="1">
      <alignment horizontal="right" vertical="center" wrapText="1"/>
    </xf>
    <xf numFmtId="0" fontId="13" fillId="0" borderId="22" xfId="7" applyFont="1" applyFill="1" applyBorder="1" applyAlignment="1" applyProtection="1">
      <alignment horizontal="right" vertical="center" wrapText="1"/>
    </xf>
    <xf numFmtId="0" fontId="13" fillId="0" borderId="23" xfId="7" applyFont="1" applyFill="1" applyBorder="1" applyAlignment="1" applyProtection="1">
      <alignment horizontal="right" vertical="center" wrapText="1"/>
    </xf>
    <xf numFmtId="0" fontId="0" fillId="0" borderId="23" xfId="0" applyFont="1" applyBorder="1" applyAlignment="1">
      <alignment vertical="center"/>
    </xf>
    <xf numFmtId="0" fontId="0" fillId="0" borderId="22" xfId="0" applyFont="1" applyBorder="1" applyAlignment="1">
      <alignment vertical="center"/>
    </xf>
    <xf numFmtId="0" fontId="126" fillId="0" borderId="23" xfId="0" applyFont="1" applyBorder="1"/>
    <xf numFmtId="0" fontId="0" fillId="0" borderId="2" xfId="0" applyFont="1" applyBorder="1" applyAlignment="1">
      <alignment vertical="center"/>
    </xf>
    <xf numFmtId="0" fontId="0" fillId="0" borderId="23" xfId="0" applyFont="1" applyBorder="1" applyAlignment="1">
      <alignment horizontal="left" vertical="center"/>
    </xf>
    <xf numFmtId="0" fontId="0" fillId="0" borderId="2" xfId="0" applyFont="1" applyBorder="1" applyAlignment="1">
      <alignment horizontal="center" vertical="center"/>
    </xf>
    <xf numFmtId="0" fontId="138" fillId="0" borderId="0" xfId="0" applyFont="1"/>
    <xf numFmtId="9" fontId="5" fillId="0" borderId="0" xfId="2" applyNumberFormat="1" applyFont="1" applyProtection="1"/>
    <xf numFmtId="0" fontId="38" fillId="0" borderId="20" xfId="0" applyFont="1" applyBorder="1" applyAlignment="1" applyProtection="1">
      <alignment horizontal="left" vertical="center"/>
    </xf>
    <xf numFmtId="0" fontId="0" fillId="10" borderId="2" xfId="0" applyFill="1" applyBorder="1" applyAlignment="1">
      <alignment horizontal="center"/>
    </xf>
    <xf numFmtId="0" fontId="38" fillId="0" borderId="2" xfId="0" applyFont="1" applyBorder="1" applyAlignment="1" applyProtection="1">
      <alignment horizontal="center" vertical="center"/>
      <protection locked="0"/>
    </xf>
    <xf numFmtId="0" fontId="0" fillId="8" borderId="17" xfId="0" applyFill="1" applyBorder="1" applyAlignment="1">
      <alignment vertical="center" wrapText="1"/>
    </xf>
    <xf numFmtId="44" fontId="2" fillId="8" borderId="1" xfId="2" applyFont="1" applyFill="1" applyBorder="1" applyAlignment="1">
      <alignment vertical="center"/>
    </xf>
    <xf numFmtId="44" fontId="2" fillId="18" borderId="110" xfId="2" applyFont="1" applyFill="1" applyBorder="1" applyAlignment="1">
      <alignment vertical="center"/>
    </xf>
    <xf numFmtId="44" fontId="2" fillId="17" borderId="122" xfId="2" applyFont="1" applyFill="1" applyBorder="1" applyAlignment="1">
      <alignment vertical="center"/>
    </xf>
    <xf numFmtId="44" fontId="2" fillId="16" borderId="111" xfId="2" applyFont="1" applyFill="1" applyBorder="1" applyAlignment="1">
      <alignment horizontal="center" vertical="center"/>
    </xf>
    <xf numFmtId="0" fontId="0" fillId="8" borderId="122" xfId="0" applyFill="1" applyBorder="1" applyAlignment="1">
      <alignment horizontal="center" vertical="center"/>
    </xf>
    <xf numFmtId="0" fontId="0" fillId="8" borderId="23" xfId="0" applyFill="1" applyBorder="1" applyAlignment="1">
      <alignment vertical="center" wrapText="1"/>
    </xf>
    <xf numFmtId="44" fontId="2" fillId="18" borderId="112" xfId="2" applyFont="1" applyFill="1" applyBorder="1" applyAlignment="1">
      <alignment vertical="center" wrapText="1"/>
    </xf>
    <xf numFmtId="44" fontId="2" fillId="17" borderId="112" xfId="2" applyFont="1" applyFill="1" applyBorder="1" applyAlignment="1">
      <alignment vertical="center" wrapText="1"/>
    </xf>
    <xf numFmtId="44" fontId="2" fillId="16" borderId="112" xfId="2" applyFont="1" applyFill="1" applyBorder="1" applyAlignment="1">
      <alignment horizontal="center" vertical="center" wrapText="1"/>
    </xf>
    <xf numFmtId="0" fontId="0" fillId="8" borderId="121" xfId="0" applyFill="1" applyBorder="1" applyAlignment="1">
      <alignment horizontal="center" vertical="center" wrapText="1"/>
    </xf>
    <xf numFmtId="0" fontId="0" fillId="8" borderId="120" xfId="0" applyFill="1" applyBorder="1" applyAlignment="1">
      <alignment vertical="center" wrapText="1"/>
    </xf>
    <xf numFmtId="0" fontId="0" fillId="8" borderId="23" xfId="0" applyFill="1" applyBorder="1" applyAlignment="1">
      <alignment horizontal="center" vertical="center" wrapText="1"/>
    </xf>
    <xf numFmtId="0" fontId="0" fillId="8" borderId="119" xfId="0" applyFill="1" applyBorder="1" applyAlignment="1">
      <alignment vertical="center" wrapText="1"/>
    </xf>
    <xf numFmtId="44" fontId="105" fillId="18" borderId="112" xfId="3" applyNumberFormat="1" applyFont="1" applyFill="1" applyBorder="1" applyAlignment="1">
      <alignment vertical="center" wrapText="1"/>
    </xf>
    <xf numFmtId="44" fontId="105" fillId="17" borderId="112" xfId="3" applyNumberFormat="1" applyFont="1" applyFill="1" applyBorder="1" applyAlignment="1">
      <alignment vertical="center" wrapText="1"/>
    </xf>
    <xf numFmtId="44" fontId="105" fillId="16" borderId="112" xfId="3" applyNumberFormat="1" applyFont="1" applyFill="1" applyBorder="1" applyAlignment="1">
      <alignment horizontal="center" vertical="center" wrapText="1"/>
    </xf>
    <xf numFmtId="0" fontId="0" fillId="0" borderId="23" xfId="0" applyBorder="1" applyAlignment="1">
      <alignment horizontal="center" vertical="center" wrapText="1"/>
    </xf>
    <xf numFmtId="44" fontId="105" fillId="18" borderId="112" xfId="3" applyNumberFormat="1" applyFont="1" applyFill="1" applyBorder="1" applyAlignment="1">
      <alignment vertical="center"/>
    </xf>
    <xf numFmtId="44" fontId="105" fillId="17" borderId="112" xfId="3" applyNumberFormat="1" applyFont="1" applyFill="1" applyBorder="1" applyAlignment="1">
      <alignment vertical="center"/>
    </xf>
    <xf numFmtId="44" fontId="105" fillId="16" borderId="112" xfId="3" applyNumberFormat="1" applyFont="1" applyFill="1" applyBorder="1" applyAlignment="1">
      <alignment horizontal="center" vertical="center"/>
    </xf>
    <xf numFmtId="44" fontId="105" fillId="18" borderId="111" xfId="3" applyNumberFormat="1" applyFont="1" applyFill="1" applyBorder="1" applyAlignment="1">
      <alignment vertical="center"/>
    </xf>
    <xf numFmtId="44" fontId="105" fillId="17" borderId="111" xfId="3" applyNumberFormat="1" applyFont="1" applyFill="1" applyBorder="1" applyAlignment="1">
      <alignment vertical="center"/>
    </xf>
    <xf numFmtId="44" fontId="105" fillId="16" borderId="111" xfId="3" applyNumberFormat="1" applyFont="1" applyFill="1" applyBorder="1" applyAlignment="1">
      <alignment horizontal="center" vertical="center"/>
    </xf>
    <xf numFmtId="0" fontId="0" fillId="0" borderId="1" xfId="0" applyBorder="1" applyAlignment="1">
      <alignment horizontal="center" vertical="center" wrapText="1"/>
    </xf>
    <xf numFmtId="0" fontId="0" fillId="0" borderId="17" xfId="0" applyBorder="1" applyAlignment="1">
      <alignment vertical="center" wrapText="1"/>
    </xf>
    <xf numFmtId="44" fontId="2" fillId="18" borderId="111" xfId="2" applyFont="1" applyFill="1" applyBorder="1" applyAlignment="1">
      <alignment vertical="center"/>
    </xf>
    <xf numFmtId="44" fontId="2" fillId="17" borderId="111" xfId="2" applyFont="1" applyFill="1" applyBorder="1" applyAlignment="1">
      <alignment vertical="center"/>
    </xf>
    <xf numFmtId="0" fontId="0" fillId="0" borderId="20" xfId="0" applyBorder="1" applyAlignment="1">
      <alignment vertical="center" wrapText="1"/>
    </xf>
    <xf numFmtId="44" fontId="2" fillId="18" borderId="112" xfId="2" applyFont="1" applyFill="1" applyBorder="1" applyAlignment="1">
      <alignment vertical="center"/>
    </xf>
    <xf numFmtId="44" fontId="2" fillId="17" borderId="112" xfId="2" applyFont="1" applyFill="1" applyBorder="1" applyAlignment="1">
      <alignment vertical="center"/>
    </xf>
    <xf numFmtId="44" fontId="2" fillId="16" borderId="112" xfId="2" applyFont="1" applyFill="1" applyBorder="1" applyAlignment="1">
      <alignment horizontal="center" vertical="center"/>
    </xf>
    <xf numFmtId="0" fontId="0" fillId="0" borderId="23" xfId="0" applyBorder="1" applyAlignment="1">
      <alignment horizontal="center" vertical="center"/>
    </xf>
    <xf numFmtId="0" fontId="0" fillId="0" borderId="20" xfId="0" applyBorder="1" applyAlignment="1">
      <alignment vertical="center"/>
    </xf>
    <xf numFmtId="44" fontId="105" fillId="8" borderId="112" xfId="2" applyFont="1" applyFill="1" applyBorder="1" applyAlignment="1">
      <alignment vertical="center"/>
    </xf>
    <xf numFmtId="44" fontId="105" fillId="18" borderId="112" xfId="2" applyFont="1" applyFill="1" applyBorder="1" applyAlignment="1">
      <alignment vertical="center"/>
    </xf>
    <xf numFmtId="44" fontId="105" fillId="17" borderId="112" xfId="2" applyFont="1" applyFill="1" applyBorder="1" applyAlignment="1">
      <alignment vertical="center"/>
    </xf>
    <xf numFmtId="44" fontId="105" fillId="16" borderId="112" xfId="2" applyFont="1" applyFill="1" applyBorder="1" applyAlignment="1">
      <alignment horizontal="center" vertical="center"/>
    </xf>
    <xf numFmtId="0" fontId="65" fillId="0" borderId="20" xfId="0" applyFont="1" applyBorder="1" applyAlignment="1">
      <alignment vertical="center" wrapText="1"/>
    </xf>
    <xf numFmtId="0" fontId="65" fillId="0" borderId="23" xfId="0" applyFont="1" applyBorder="1" applyAlignment="1">
      <alignment horizontal="center" vertical="center"/>
    </xf>
    <xf numFmtId="0" fontId="65" fillId="0" borderId="22" xfId="3" applyFont="1" applyBorder="1" applyAlignment="1">
      <alignment horizontal="left" vertical="center" wrapText="1"/>
    </xf>
    <xf numFmtId="0" fontId="65" fillId="0" borderId="16" xfId="3" applyFont="1" applyBorder="1" applyAlignment="1">
      <alignment horizontal="left" vertical="center" wrapText="1"/>
    </xf>
    <xf numFmtId="0" fontId="0" fillId="0" borderId="16" xfId="0" applyBorder="1" applyAlignment="1">
      <alignment horizontal="left" vertical="center" wrapText="1"/>
    </xf>
    <xf numFmtId="0" fontId="0" fillId="0" borderId="22" xfId="0" applyBorder="1" applyAlignment="1">
      <alignment vertical="center" wrapText="1"/>
    </xf>
    <xf numFmtId="0" fontId="0" fillId="0" borderId="22" xfId="0" applyBorder="1" applyAlignment="1">
      <alignment vertical="center"/>
    </xf>
    <xf numFmtId="0" fontId="65" fillId="0" borderId="22" xfId="0" applyFont="1" applyBorder="1" applyAlignment="1">
      <alignment vertical="center" wrapText="1"/>
    </xf>
    <xf numFmtId="0" fontId="0" fillId="0" borderId="19" xfId="0" applyBorder="1" applyAlignment="1">
      <alignment vertical="center" wrapText="1"/>
    </xf>
    <xf numFmtId="176" fontId="105" fillId="18" borderId="115" xfId="2" applyNumberFormat="1" applyFont="1" applyFill="1" applyBorder="1" applyAlignment="1">
      <alignment vertical="center"/>
    </xf>
    <xf numFmtId="176" fontId="105" fillId="17" borderId="115" xfId="2" applyNumberFormat="1" applyFont="1" applyFill="1" applyBorder="1" applyAlignment="1">
      <alignment vertical="center"/>
    </xf>
    <xf numFmtId="0" fontId="0" fillId="0" borderId="0" xfId="0" applyAlignment="1">
      <alignment horizontal="center" vertical="center" wrapText="1"/>
    </xf>
    <xf numFmtId="0" fontId="0" fillId="0" borderId="17" xfId="0" applyBorder="1" applyAlignment="1">
      <alignment vertical="center"/>
    </xf>
    <xf numFmtId="176" fontId="2" fillId="18" borderId="113" xfId="2" applyNumberFormat="1" applyFont="1" applyFill="1" applyBorder="1" applyAlignment="1">
      <alignment vertical="center"/>
    </xf>
    <xf numFmtId="176" fontId="2" fillId="17" borderId="113" xfId="2" applyNumberFormat="1" applyFont="1" applyFill="1" applyBorder="1" applyAlignment="1">
      <alignment vertical="center"/>
    </xf>
    <xf numFmtId="176" fontId="2" fillId="16" borderId="113" xfId="2" applyNumberFormat="1" applyFont="1" applyFill="1" applyBorder="1" applyAlignment="1">
      <alignment horizontal="center" vertical="center"/>
    </xf>
    <xf numFmtId="0" fontId="0" fillId="0" borderId="1" xfId="0" applyBorder="1" applyAlignment="1">
      <alignment horizontal="center" vertical="center"/>
    </xf>
    <xf numFmtId="176" fontId="2" fillId="18" borderId="112" xfId="2" applyNumberFormat="1" applyFont="1" applyFill="1" applyBorder="1" applyAlignment="1">
      <alignment vertical="center"/>
    </xf>
    <xf numFmtId="176" fontId="2" fillId="17" borderId="112" xfId="2" applyNumberFormat="1" applyFont="1" applyFill="1" applyBorder="1" applyAlignment="1">
      <alignment vertical="center"/>
    </xf>
    <xf numFmtId="176" fontId="2" fillId="16" borderId="112" xfId="2" applyNumberFormat="1" applyFont="1" applyFill="1" applyBorder="1" applyAlignment="1">
      <alignment horizontal="center" vertical="center"/>
    </xf>
    <xf numFmtId="176" fontId="2" fillId="8" borderId="111" xfId="2" applyNumberFormat="1" applyFont="1" applyFill="1" applyBorder="1" applyAlignment="1">
      <alignment horizontal="center" vertical="center"/>
    </xf>
    <xf numFmtId="176" fontId="2" fillId="18" borderId="111" xfId="2" applyNumberFormat="1" applyFont="1" applyFill="1" applyBorder="1" applyAlignment="1">
      <alignment horizontal="center" vertical="center"/>
    </xf>
    <xf numFmtId="176" fontId="2" fillId="17" borderId="111" xfId="2" applyNumberFormat="1" applyFont="1" applyFill="1" applyBorder="1" applyAlignment="1">
      <alignment horizontal="center" vertical="center"/>
    </xf>
    <xf numFmtId="176" fontId="2" fillId="16" borderId="110" xfId="2" applyNumberFormat="1" applyFont="1" applyFill="1" applyBorder="1" applyAlignment="1">
      <alignment horizontal="center" vertical="center" wrapText="1"/>
    </xf>
    <xf numFmtId="44" fontId="2" fillId="8" borderId="2" xfId="2" applyFont="1" applyFill="1" applyBorder="1" applyAlignment="1">
      <alignment horizontal="center" wrapText="1"/>
    </xf>
    <xf numFmtId="0" fontId="0" fillId="8" borderId="19" xfId="0" applyFill="1" applyBorder="1" applyAlignment="1">
      <alignment wrapText="1"/>
    </xf>
    <xf numFmtId="0" fontId="2" fillId="18" borderId="0" xfId="0" applyFont="1" applyFill="1" applyBorder="1" applyAlignment="1">
      <alignment wrapText="1"/>
    </xf>
    <xf numFmtId="0" fontId="2" fillId="17" borderId="0" xfId="0" applyFont="1" applyFill="1" applyBorder="1" applyAlignment="1">
      <alignment wrapText="1"/>
    </xf>
    <xf numFmtId="0" fontId="2" fillId="16" borderId="0" xfId="0" applyFont="1" applyFill="1" applyBorder="1" applyAlignment="1">
      <alignment wrapText="1"/>
    </xf>
    <xf numFmtId="44" fontId="105" fillId="18" borderId="116" xfId="2" applyFont="1" applyFill="1" applyBorder="1"/>
    <xf numFmtId="44" fontId="105" fillId="17" borderId="116" xfId="2" applyFont="1" applyFill="1" applyBorder="1"/>
    <xf numFmtId="44" fontId="105" fillId="16" borderId="116" xfId="2" applyFont="1" applyFill="1" applyBorder="1" applyAlignment="1">
      <alignment horizontal="center"/>
    </xf>
    <xf numFmtId="44" fontId="2" fillId="18" borderId="118" xfId="2" applyFont="1" applyFill="1" applyBorder="1"/>
    <xf numFmtId="44" fontId="2" fillId="17" borderId="118" xfId="2" applyFont="1" applyFill="1" applyBorder="1"/>
    <xf numFmtId="44" fontId="2" fillId="16" borderId="118" xfId="2" applyFont="1" applyFill="1" applyBorder="1" applyAlignment="1">
      <alignment horizontal="center"/>
    </xf>
    <xf numFmtId="44" fontId="2" fillId="8" borderId="0" xfId="2" applyFont="1" applyFill="1" applyBorder="1" applyAlignment="1">
      <alignment vertical="center"/>
    </xf>
    <xf numFmtId="44" fontId="2" fillId="18" borderId="0" xfId="2" applyFont="1" applyFill="1" applyBorder="1" applyAlignment="1">
      <alignment vertical="center"/>
    </xf>
    <xf numFmtId="44" fontId="2" fillId="17" borderId="0" xfId="2" applyFont="1" applyFill="1" applyBorder="1" applyAlignment="1">
      <alignment vertical="center"/>
    </xf>
    <xf numFmtId="44" fontId="2" fillId="18" borderId="0" xfId="2" applyNumberFormat="1" applyFont="1" applyFill="1" applyBorder="1" applyAlignment="1">
      <alignment horizontal="center" vertical="center"/>
    </xf>
    <xf numFmtId="0" fontId="2" fillId="0" borderId="18" xfId="0" applyFont="1" applyBorder="1" applyAlignment="1">
      <alignment horizontal="left" vertical="center" wrapText="1"/>
    </xf>
    <xf numFmtId="0" fontId="0" fillId="7" borderId="19" xfId="0" applyFill="1" applyBorder="1" applyAlignment="1">
      <alignment vertical="center" wrapText="1"/>
    </xf>
    <xf numFmtId="0" fontId="2" fillId="7" borderId="0" xfId="0" applyFont="1" applyFill="1" applyAlignment="1">
      <alignment vertical="center" wrapText="1"/>
    </xf>
    <xf numFmtId="0" fontId="2" fillId="7" borderId="0" xfId="0" applyFont="1" applyFill="1" applyAlignment="1">
      <alignment horizontal="center" vertical="center" wrapText="1"/>
    </xf>
    <xf numFmtId="0" fontId="0" fillId="7" borderId="0" xfId="0" applyFill="1" applyAlignment="1">
      <alignment vertical="center" wrapText="1"/>
    </xf>
    <xf numFmtId="0" fontId="0" fillId="7" borderId="18" xfId="0" applyFill="1" applyBorder="1" applyAlignment="1">
      <alignment vertical="center" wrapText="1"/>
    </xf>
    <xf numFmtId="44" fontId="2" fillId="7" borderId="0" xfId="2" applyFont="1" applyFill="1" applyAlignment="1">
      <alignment vertical="center"/>
    </xf>
    <xf numFmtId="44" fontId="2" fillId="7" borderId="0" xfId="2" applyFont="1" applyFill="1" applyAlignment="1">
      <alignment horizontal="center" vertical="center"/>
    </xf>
    <xf numFmtId="0" fontId="0" fillId="7" borderId="0" xfId="0" applyFill="1" applyAlignment="1">
      <alignment horizontal="center" vertical="center"/>
    </xf>
    <xf numFmtId="44" fontId="0" fillId="0" borderId="0" xfId="0" applyNumberFormat="1" applyAlignment="1">
      <alignment vertical="center"/>
    </xf>
    <xf numFmtId="44" fontId="2" fillId="7" borderId="0" xfId="2" applyFont="1" applyFill="1" applyAlignment="1">
      <alignment vertical="center" wrapText="1"/>
    </xf>
    <xf numFmtId="44" fontId="2" fillId="7" borderId="0" xfId="2" applyFont="1" applyFill="1" applyAlignment="1">
      <alignment horizontal="center" vertical="center" wrapText="1"/>
    </xf>
    <xf numFmtId="0" fontId="0" fillId="7" borderId="0" xfId="0" applyFill="1" applyAlignment="1">
      <alignment horizontal="center" vertical="center" wrapText="1"/>
    </xf>
    <xf numFmtId="176" fontId="2" fillId="7" borderId="0" xfId="2" applyNumberFormat="1" applyFont="1" applyFill="1" applyAlignment="1">
      <alignment vertical="center" wrapText="1"/>
    </xf>
    <xf numFmtId="176" fontId="2" fillId="7" borderId="0" xfId="2" applyNumberFormat="1" applyFont="1" applyFill="1" applyAlignment="1">
      <alignment horizontal="center" vertical="center" wrapText="1"/>
    </xf>
    <xf numFmtId="0" fontId="103" fillId="7" borderId="18" xfId="0" applyFont="1" applyFill="1" applyBorder="1" applyAlignment="1">
      <alignment vertical="center" wrapText="1"/>
    </xf>
    <xf numFmtId="0" fontId="0" fillId="7" borderId="19" xfId="0" applyFill="1" applyBorder="1" applyAlignment="1">
      <alignment vertical="center"/>
    </xf>
    <xf numFmtId="176" fontId="2" fillId="7" borderId="0" xfId="2" applyNumberFormat="1" applyFont="1" applyFill="1" applyAlignment="1">
      <alignment vertical="center"/>
    </xf>
    <xf numFmtId="176" fontId="2" fillId="7" borderId="0" xfId="2" applyNumberFormat="1" applyFont="1" applyFill="1" applyAlignment="1">
      <alignment horizontal="center" vertical="center"/>
    </xf>
    <xf numFmtId="176" fontId="105" fillId="16" borderId="115" xfId="2" applyNumberFormat="1" applyFont="1" applyFill="1" applyBorder="1" applyAlignment="1">
      <alignment horizontal="center" vertical="center"/>
    </xf>
    <xf numFmtId="0" fontId="0" fillId="0" borderId="18" xfId="0" applyBorder="1" applyAlignment="1">
      <alignment horizontal="left" vertical="center" wrapText="1"/>
    </xf>
    <xf numFmtId="0" fontId="0" fillId="0" borderId="18" xfId="0" applyBorder="1" applyAlignment="1">
      <alignment vertical="center" wrapText="1"/>
    </xf>
    <xf numFmtId="44" fontId="2" fillId="17" borderId="0" xfId="2" applyFont="1" applyFill="1" applyBorder="1" applyAlignment="1">
      <alignment horizontal="center" vertical="center"/>
    </xf>
    <xf numFmtId="44" fontId="2" fillId="16" borderId="114" xfId="2" applyFont="1" applyFill="1" applyBorder="1" applyAlignment="1">
      <alignment horizontal="center" vertical="center" wrapText="1"/>
    </xf>
    <xf numFmtId="44" fontId="2" fillId="16" borderId="0" xfId="2" applyFont="1" applyFill="1" applyBorder="1" applyAlignment="1">
      <alignment horizontal="center" vertical="center" wrapText="1"/>
    </xf>
    <xf numFmtId="0" fontId="0" fillId="0" borderId="0" xfId="0" applyFill="1" applyBorder="1" applyAlignment="1">
      <alignment vertical="center" wrapText="1"/>
    </xf>
    <xf numFmtId="44" fontId="105" fillId="16" borderId="23" xfId="2" applyFont="1" applyFill="1" applyBorder="1" applyAlignment="1">
      <alignment horizontal="center" vertical="center"/>
    </xf>
    <xf numFmtId="44" fontId="105" fillId="17" borderId="23" xfId="2" applyFont="1" applyFill="1" applyBorder="1" applyAlignment="1">
      <alignment vertical="center"/>
    </xf>
    <xf numFmtId="44" fontId="105" fillId="18" borderId="23" xfId="2" applyFont="1" applyFill="1" applyBorder="1" applyAlignment="1">
      <alignment vertical="center"/>
    </xf>
    <xf numFmtId="0" fontId="65" fillId="8" borderId="20" xfId="0" applyFont="1" applyFill="1" applyBorder="1" applyAlignment="1">
      <alignment vertical="center" wrapText="1"/>
    </xf>
    <xf numFmtId="0" fontId="115" fillId="0" borderId="0" xfId="7" applyFont="1" applyFill="1" applyBorder="1" applyAlignment="1" applyProtection="1">
      <alignment horizontal="center" vertical="center"/>
    </xf>
    <xf numFmtId="0" fontId="13" fillId="0" borderId="86" xfId="7" applyFont="1" applyFill="1" applyBorder="1" applyAlignment="1" applyProtection="1">
      <alignment horizontal="center" vertical="center" wrapText="1"/>
    </xf>
    <xf numFmtId="0" fontId="13" fillId="0" borderId="58" xfId="7" applyFont="1" applyFill="1" applyBorder="1" applyAlignment="1" applyProtection="1">
      <alignment horizontal="center" vertical="center" wrapText="1"/>
    </xf>
    <xf numFmtId="0" fontId="13" fillId="0" borderId="88" xfId="7" applyFont="1" applyFill="1" applyBorder="1" applyAlignment="1" applyProtection="1">
      <alignment horizontal="center" vertical="center" wrapText="1"/>
    </xf>
    <xf numFmtId="0" fontId="13" fillId="0" borderId="86" xfId="7" applyFont="1" applyFill="1" applyBorder="1" applyAlignment="1" applyProtection="1">
      <alignment horizontal="right" vertical="center" wrapText="1"/>
    </xf>
    <xf numFmtId="0" fontId="13" fillId="0" borderId="88" xfId="7" applyFont="1" applyFill="1" applyBorder="1" applyAlignment="1" applyProtection="1">
      <alignment horizontal="right" vertical="center" wrapText="1"/>
    </xf>
    <xf numFmtId="0" fontId="30" fillId="0" borderId="86" xfId="7" applyFont="1" applyFill="1" applyBorder="1" applyAlignment="1" applyProtection="1">
      <alignment horizontal="center" vertical="center" wrapText="1"/>
      <protection locked="0"/>
    </xf>
    <xf numFmtId="0" fontId="30" fillId="0" borderId="58" xfId="7" applyFont="1" applyFill="1" applyBorder="1" applyAlignment="1" applyProtection="1">
      <alignment horizontal="center" vertical="center" wrapText="1"/>
      <protection locked="0"/>
    </xf>
    <xf numFmtId="0" fontId="30" fillId="0" borderId="88" xfId="7" applyFont="1" applyFill="1" applyBorder="1" applyAlignment="1" applyProtection="1">
      <alignment horizontal="center" vertical="center" wrapText="1"/>
      <protection locked="0"/>
    </xf>
    <xf numFmtId="0" fontId="13" fillId="0" borderId="58" xfId="7" applyFont="1" applyFill="1" applyBorder="1" applyAlignment="1" applyProtection="1">
      <alignment horizontal="right" vertical="center" wrapText="1"/>
    </xf>
    <xf numFmtId="0" fontId="115" fillId="15" borderId="92" xfId="7" applyFont="1" applyFill="1" applyBorder="1" applyAlignment="1" applyProtection="1">
      <alignment horizontal="center" vertical="center"/>
      <protection locked="0"/>
    </xf>
    <xf numFmtId="0" fontId="115" fillId="15" borderId="95" xfId="7" applyFont="1" applyFill="1" applyBorder="1" applyAlignment="1" applyProtection="1">
      <alignment horizontal="center" vertical="center"/>
      <protection locked="0"/>
    </xf>
    <xf numFmtId="0" fontId="115" fillId="15" borderId="96" xfId="7" applyFont="1" applyFill="1" applyBorder="1" applyAlignment="1" applyProtection="1">
      <alignment horizontal="center" vertical="center"/>
      <protection locked="0"/>
    </xf>
    <xf numFmtId="0" fontId="23" fillId="0" borderId="71" xfId="7" applyFont="1" applyFill="1" applyBorder="1" applyAlignment="1" applyProtection="1">
      <alignment horizontal="left" vertical="center" wrapText="1"/>
      <protection locked="0"/>
    </xf>
    <xf numFmtId="0" fontId="33" fillId="0" borderId="47" xfId="7" applyFont="1" applyFill="1" applyBorder="1" applyAlignment="1" applyProtection="1">
      <alignment horizontal="left" vertical="center" wrapText="1"/>
      <protection locked="0"/>
    </xf>
    <xf numFmtId="0" fontId="33" fillId="8" borderId="70" xfId="7" applyFont="1" applyFill="1" applyBorder="1" applyAlignment="1" applyProtection="1">
      <alignment horizontal="left" vertical="center" wrapText="1"/>
    </xf>
    <xf numFmtId="0" fontId="33" fillId="8" borderId="71" xfId="7" applyFont="1" applyFill="1" applyBorder="1" applyAlignment="1" applyProtection="1">
      <alignment horizontal="left" vertical="center" wrapText="1"/>
    </xf>
    <xf numFmtId="3" fontId="79" fillId="0" borderId="72" xfId="33" applyNumberFormat="1" applyFont="1" applyFill="1" applyBorder="1" applyAlignment="1" applyProtection="1">
      <alignment horizontal="center" vertical="center" wrapText="1"/>
    </xf>
    <xf numFmtId="3" fontId="79" fillId="0" borderId="70" xfId="33" applyNumberFormat="1" applyFont="1" applyFill="1" applyBorder="1" applyAlignment="1" applyProtection="1">
      <alignment horizontal="center" vertical="center" wrapText="1"/>
    </xf>
    <xf numFmtId="3" fontId="79" fillId="0" borderId="71" xfId="33" applyNumberFormat="1" applyFont="1" applyFill="1" applyBorder="1" applyAlignment="1" applyProtection="1">
      <alignment horizontal="center" vertical="center" wrapText="1"/>
    </xf>
    <xf numFmtId="7" fontId="85" fillId="15" borderId="72" xfId="14" applyNumberFormat="1" applyFont="1" applyFill="1" applyBorder="1" applyAlignment="1" applyProtection="1">
      <alignment horizontal="right" vertical="center" wrapText="1"/>
      <protection locked="0"/>
    </xf>
    <xf numFmtId="7" fontId="85" fillId="15" borderId="70" xfId="14" applyNumberFormat="1" applyFont="1" applyFill="1" applyBorder="1" applyAlignment="1" applyProtection="1">
      <alignment horizontal="right" vertical="center" wrapText="1"/>
      <protection locked="0"/>
    </xf>
    <xf numFmtId="7" fontId="85" fillId="15" borderId="71" xfId="14" applyNumberFormat="1" applyFont="1" applyFill="1" applyBorder="1" applyAlignment="1" applyProtection="1">
      <alignment horizontal="right" vertical="center" wrapText="1"/>
      <protection locked="0"/>
    </xf>
    <xf numFmtId="7" fontId="85" fillId="0" borderId="72" xfId="14" applyNumberFormat="1" applyFont="1" applyFill="1" applyBorder="1" applyAlignment="1" applyProtection="1">
      <alignment horizontal="right" vertical="center" wrapText="1"/>
    </xf>
    <xf numFmtId="7" fontId="85" fillId="0" borderId="70" xfId="14" applyNumberFormat="1" applyFont="1" applyFill="1" applyBorder="1" applyAlignment="1" applyProtection="1">
      <alignment horizontal="right" vertical="center" wrapText="1"/>
    </xf>
    <xf numFmtId="7" fontId="85" fillId="0" borderId="71" xfId="14" applyNumberFormat="1" applyFont="1" applyFill="1" applyBorder="1" applyAlignment="1" applyProtection="1">
      <alignment horizontal="right" vertical="center" wrapText="1"/>
    </xf>
    <xf numFmtId="0" fontId="13" fillId="0" borderId="20" xfId="7" applyFont="1" applyFill="1" applyBorder="1" applyAlignment="1" applyProtection="1">
      <alignment horizontal="center" vertical="center" wrapText="1"/>
      <protection locked="0"/>
    </xf>
    <xf numFmtId="0" fontId="13" fillId="0" borderId="23" xfId="7" applyFont="1" applyFill="1" applyBorder="1" applyAlignment="1" applyProtection="1">
      <alignment horizontal="center" vertical="center" wrapText="1"/>
      <protection locked="0"/>
    </xf>
    <xf numFmtId="0" fontId="13" fillId="0" borderId="20" xfId="7" applyFont="1" applyFill="1" applyBorder="1" applyAlignment="1" applyProtection="1">
      <alignment horizontal="right" vertical="center" wrapText="1"/>
    </xf>
    <xf numFmtId="0" fontId="13" fillId="0" borderId="22" xfId="7" applyFont="1" applyFill="1" applyBorder="1" applyAlignment="1" applyProtection="1">
      <alignment horizontal="right" vertical="center" wrapText="1"/>
    </xf>
    <xf numFmtId="0" fontId="13" fillId="15" borderId="20" xfId="7" applyFont="1" applyFill="1" applyBorder="1" applyAlignment="1" applyProtection="1">
      <alignment horizontal="center" vertical="center" wrapText="1"/>
      <protection locked="0"/>
    </xf>
    <xf numFmtId="0" fontId="13" fillId="15" borderId="23" xfId="7" applyFont="1" applyFill="1" applyBorder="1" applyAlignment="1" applyProtection="1">
      <alignment horizontal="center" vertical="center" wrapText="1"/>
      <protection locked="0"/>
    </xf>
    <xf numFmtId="0" fontId="13" fillId="15" borderId="22" xfId="7" applyFont="1" applyFill="1" applyBorder="1" applyAlignment="1" applyProtection="1">
      <alignment horizontal="center" vertical="center" wrapText="1"/>
      <protection locked="0"/>
    </xf>
    <xf numFmtId="0" fontId="13" fillId="0" borderId="23" xfId="7" applyFont="1" applyFill="1" applyBorder="1" applyAlignment="1" applyProtection="1">
      <alignment horizontal="right" vertical="center" wrapText="1"/>
    </xf>
    <xf numFmtId="0" fontId="30" fillId="15" borderId="2" xfId="7" applyFont="1" applyFill="1" applyBorder="1" applyAlignment="1" applyProtection="1">
      <alignment horizontal="center" vertical="center" wrapText="1"/>
      <protection locked="0"/>
    </xf>
    <xf numFmtId="0" fontId="13" fillId="0" borderId="2" xfId="7" applyFont="1" applyFill="1" applyBorder="1" applyAlignment="1" applyProtection="1">
      <alignment horizontal="right" vertical="center" wrapText="1"/>
    </xf>
    <xf numFmtId="0" fontId="30" fillId="15" borderId="20" xfId="7" applyFont="1" applyFill="1" applyBorder="1" applyAlignment="1" applyProtection="1">
      <alignment horizontal="center" vertical="center" wrapText="1"/>
      <protection locked="0"/>
    </xf>
    <xf numFmtId="0" fontId="30" fillId="15" borderId="23" xfId="7" applyFont="1" applyFill="1" applyBorder="1" applyAlignment="1" applyProtection="1">
      <alignment horizontal="center" vertical="center" wrapText="1"/>
      <protection locked="0"/>
    </xf>
    <xf numFmtId="0" fontId="30" fillId="15" borderId="22" xfId="7" applyFont="1" applyFill="1" applyBorder="1" applyAlignment="1" applyProtection="1">
      <alignment horizontal="center" vertical="center" wrapText="1"/>
      <protection locked="0"/>
    </xf>
    <xf numFmtId="0" fontId="30" fillId="0" borderId="20" xfId="7" applyFont="1" applyFill="1" applyBorder="1" applyAlignment="1" applyProtection="1">
      <alignment horizontal="center" vertical="center" wrapText="1"/>
      <protection locked="0"/>
    </xf>
    <xf numFmtId="0" fontId="30" fillId="0" borderId="23" xfId="7" applyFont="1" applyFill="1" applyBorder="1" applyAlignment="1" applyProtection="1">
      <alignment horizontal="center" vertical="center" wrapText="1"/>
      <protection locked="0"/>
    </xf>
    <xf numFmtId="0" fontId="30" fillId="0" borderId="22" xfId="7" applyFont="1" applyFill="1" applyBorder="1" applyAlignment="1" applyProtection="1">
      <alignment horizontal="center" vertical="center" wrapText="1"/>
      <protection locked="0"/>
    </xf>
    <xf numFmtId="0" fontId="30" fillId="15" borderId="86" xfId="7" applyFont="1" applyFill="1" applyBorder="1" applyAlignment="1" applyProtection="1">
      <alignment horizontal="center" vertical="center" wrapText="1"/>
      <protection locked="0"/>
    </xf>
    <xf numFmtId="0" fontId="30" fillId="15" borderId="58" xfId="7" applyFont="1" applyFill="1" applyBorder="1" applyAlignment="1" applyProtection="1">
      <alignment horizontal="center" vertical="center" wrapText="1"/>
      <protection locked="0"/>
    </xf>
    <xf numFmtId="0" fontId="30" fillId="15" borderId="88" xfId="7" applyFont="1" applyFill="1" applyBorder="1" applyAlignment="1" applyProtection="1">
      <alignment horizontal="center" vertical="center" wrapText="1"/>
      <protection locked="0"/>
    </xf>
    <xf numFmtId="0" fontId="115" fillId="0" borderId="20" xfId="7" applyFont="1" applyFill="1" applyBorder="1" applyAlignment="1" applyProtection="1">
      <alignment horizontal="right" vertical="center"/>
      <protection locked="0"/>
    </xf>
    <xf numFmtId="0" fontId="115" fillId="0" borderId="23" xfId="7" applyFont="1" applyFill="1" applyBorder="1" applyAlignment="1" applyProtection="1">
      <alignment horizontal="right" vertical="center"/>
      <protection locked="0"/>
    </xf>
    <xf numFmtId="0" fontId="115" fillId="0" borderId="22" xfId="7" applyFont="1" applyFill="1" applyBorder="1" applyAlignment="1" applyProtection="1">
      <alignment horizontal="right" vertical="center"/>
      <protection locked="0"/>
    </xf>
    <xf numFmtId="0" fontId="78" fillId="0" borderId="20" xfId="33" applyFont="1" applyFill="1" applyBorder="1" applyAlignment="1" applyProtection="1">
      <alignment horizontal="center" vertical="center" wrapText="1"/>
      <protection locked="0"/>
    </xf>
    <xf numFmtId="0" fontId="78" fillId="0" borderId="22" xfId="33" applyFont="1" applyFill="1" applyBorder="1" applyAlignment="1" applyProtection="1">
      <alignment horizontal="center" vertical="center" wrapText="1"/>
      <protection locked="0"/>
    </xf>
    <xf numFmtId="7" fontId="78" fillId="0" borderId="20" xfId="14" applyNumberFormat="1" applyFont="1" applyFill="1" applyBorder="1" applyAlignment="1" applyProtection="1">
      <alignment horizontal="right" vertical="center" wrapText="1"/>
      <protection locked="0"/>
    </xf>
    <xf numFmtId="7" fontId="78" fillId="0" borderId="23" xfId="14" applyNumberFormat="1" applyFont="1" applyFill="1" applyBorder="1" applyAlignment="1" applyProtection="1">
      <alignment horizontal="right" vertical="center" wrapText="1"/>
      <protection locked="0"/>
    </xf>
    <xf numFmtId="7" fontId="78" fillId="0" borderId="54" xfId="14" applyNumberFormat="1" applyFont="1" applyFill="1" applyBorder="1" applyAlignment="1" applyProtection="1">
      <alignment horizontal="right" vertical="center" wrapText="1"/>
      <protection locked="0"/>
    </xf>
    <xf numFmtId="0" fontId="19" fillId="0" borderId="86" xfId="7" applyFont="1" applyFill="1" applyBorder="1" applyAlignment="1" applyProtection="1">
      <alignment horizontal="center" vertical="center" wrapText="1"/>
      <protection locked="0"/>
    </xf>
    <xf numFmtId="0" fontId="19" fillId="0" borderId="58" xfId="7" applyFont="1" applyFill="1" applyBorder="1" applyAlignment="1" applyProtection="1">
      <alignment horizontal="center" vertical="center" wrapText="1"/>
      <protection locked="0"/>
    </xf>
    <xf numFmtId="0" fontId="19" fillId="0" borderId="59" xfId="7" applyFont="1" applyFill="1" applyBorder="1" applyAlignment="1" applyProtection="1">
      <alignment horizontal="center" vertical="center" wrapText="1"/>
      <protection locked="0"/>
    </xf>
    <xf numFmtId="0" fontId="23" fillId="0" borderId="47" xfId="7" applyFont="1" applyFill="1" applyBorder="1" applyAlignment="1" applyProtection="1">
      <alignment horizontal="left" vertical="center" wrapText="1"/>
    </xf>
    <xf numFmtId="0" fontId="33" fillId="0" borderId="47" xfId="7" applyFont="1" applyFill="1" applyBorder="1" applyAlignment="1" applyProtection="1">
      <alignment horizontal="left" vertical="center" wrapText="1"/>
    </xf>
    <xf numFmtId="0" fontId="33" fillId="0" borderId="72" xfId="7" applyFont="1" applyFill="1" applyBorder="1" applyAlignment="1" applyProtection="1">
      <alignment horizontal="left" vertical="center" wrapText="1"/>
    </xf>
    <xf numFmtId="0" fontId="23" fillId="0" borderId="70" xfId="7" applyFont="1" applyFill="1" applyBorder="1" applyAlignment="1" applyProtection="1">
      <alignment horizontal="left" vertical="center" wrapText="1"/>
    </xf>
    <xf numFmtId="0" fontId="33" fillId="0" borderId="70" xfId="7" applyFont="1" applyFill="1" applyBorder="1" applyAlignment="1" applyProtection="1">
      <alignment horizontal="left" vertical="center" wrapText="1"/>
    </xf>
    <xf numFmtId="0" fontId="33" fillId="0" borderId="71" xfId="7" applyFont="1" applyFill="1" applyBorder="1" applyAlignment="1" applyProtection="1">
      <alignment horizontal="left" vertical="center" wrapText="1"/>
    </xf>
    <xf numFmtId="0" fontId="33" fillId="0" borderId="2" xfId="7" applyFont="1" applyFill="1" applyBorder="1" applyAlignment="1" applyProtection="1">
      <alignment horizontal="center" vertical="center" wrapText="1"/>
      <protection locked="0"/>
    </xf>
    <xf numFmtId="0" fontId="33" fillId="0" borderId="24" xfId="7" applyFont="1" applyFill="1" applyBorder="1" applyAlignment="1" applyProtection="1">
      <alignment horizontal="center" vertical="center" wrapText="1"/>
      <protection locked="0"/>
    </xf>
    <xf numFmtId="0" fontId="79" fillId="14" borderId="93" xfId="33" applyFont="1" applyBorder="1" applyAlignment="1" applyProtection="1">
      <alignment horizontal="center" vertical="center" wrapText="1"/>
      <protection locked="0"/>
    </xf>
    <xf numFmtId="7" fontId="85" fillId="15" borderId="81" xfId="14" applyNumberFormat="1" applyFont="1" applyFill="1" applyBorder="1" applyAlignment="1" applyProtection="1">
      <alignment horizontal="right" vertical="center" wrapText="1"/>
      <protection locked="0"/>
    </xf>
    <xf numFmtId="7" fontId="85" fillId="15" borderId="4" xfId="14" applyNumberFormat="1" applyFont="1" applyFill="1" applyBorder="1" applyAlignment="1" applyProtection="1">
      <alignment horizontal="right" vertical="center" wrapText="1"/>
      <protection locked="0"/>
    </xf>
    <xf numFmtId="7" fontId="85" fillId="15" borderId="80" xfId="14" applyNumberFormat="1" applyFont="1" applyFill="1" applyBorder="1" applyAlignment="1" applyProtection="1">
      <alignment horizontal="right" vertical="center" wrapText="1"/>
      <protection locked="0"/>
    </xf>
    <xf numFmtId="7" fontId="85" fillId="0" borderId="81" xfId="14" applyNumberFormat="1" applyFont="1" applyFill="1" applyBorder="1" applyAlignment="1" applyProtection="1">
      <alignment horizontal="right" vertical="center" wrapText="1"/>
    </xf>
    <xf numFmtId="7" fontId="85" fillId="0" borderId="4" xfId="14" applyNumberFormat="1" applyFont="1" applyFill="1" applyBorder="1" applyAlignment="1" applyProtection="1">
      <alignment horizontal="right" vertical="center" wrapText="1"/>
    </xf>
    <xf numFmtId="7" fontId="85" fillId="0" borderId="80" xfId="14" applyNumberFormat="1" applyFont="1" applyFill="1" applyBorder="1" applyAlignment="1" applyProtection="1">
      <alignment horizontal="right" vertical="center" wrapText="1"/>
    </xf>
    <xf numFmtId="3" fontId="30" fillId="0" borderId="86" xfId="7" applyNumberFormat="1" applyFont="1" applyFill="1" applyBorder="1" applyAlignment="1" applyProtection="1">
      <alignment horizontal="center" vertical="center" wrapText="1"/>
      <protection locked="0"/>
    </xf>
    <xf numFmtId="3" fontId="30" fillId="0" borderId="58" xfId="7" applyNumberFormat="1" applyFont="1" applyFill="1" applyBorder="1" applyAlignment="1" applyProtection="1">
      <alignment horizontal="center" vertical="center" wrapText="1"/>
      <protection locked="0"/>
    </xf>
    <xf numFmtId="3" fontId="30" fillId="0" borderId="88" xfId="7" applyNumberFormat="1" applyFont="1" applyFill="1" applyBorder="1" applyAlignment="1" applyProtection="1">
      <alignment horizontal="center" vertical="center" wrapText="1"/>
      <protection locked="0"/>
    </xf>
    <xf numFmtId="8" fontId="13" fillId="8" borderId="20" xfId="7" applyNumberFormat="1" applyFont="1" applyFill="1" applyBorder="1" applyAlignment="1" applyProtection="1">
      <alignment horizontal="right" vertical="center" wrapText="1"/>
    </xf>
    <xf numFmtId="8" fontId="13" fillId="8" borderId="23" xfId="7" applyNumberFormat="1" applyFont="1" applyFill="1" applyBorder="1" applyAlignment="1" applyProtection="1">
      <alignment horizontal="right" vertical="center" wrapText="1"/>
    </xf>
    <xf numFmtId="8" fontId="13" fillId="8" borderId="22" xfId="7" applyNumberFormat="1" applyFont="1" applyFill="1" applyBorder="1" applyAlignment="1" applyProtection="1">
      <alignment horizontal="right" vertical="center" wrapText="1"/>
    </xf>
    <xf numFmtId="7" fontId="80" fillId="0" borderId="23" xfId="14" applyNumberFormat="1" applyFont="1" applyFill="1" applyBorder="1" applyAlignment="1" applyProtection="1">
      <alignment horizontal="center" vertical="center" wrapText="1"/>
      <protection locked="0"/>
    </xf>
    <xf numFmtId="7" fontId="80" fillId="0" borderId="54" xfId="14" applyNumberFormat="1" applyFont="1" applyFill="1" applyBorder="1" applyAlignment="1" applyProtection="1">
      <alignment horizontal="center" vertical="center" wrapText="1"/>
      <protection locked="0"/>
    </xf>
    <xf numFmtId="1" fontId="78" fillId="14" borderId="71" xfId="33" applyNumberFormat="1" applyFont="1" applyBorder="1" applyAlignment="1" applyProtection="1">
      <alignment horizontal="center" vertical="center" wrapText="1"/>
      <protection locked="0"/>
    </xf>
    <xf numFmtId="1" fontId="78" fillId="14" borderId="47" xfId="33" applyNumberFormat="1" applyFont="1" applyBorder="1" applyAlignment="1" applyProtection="1">
      <alignment horizontal="center" vertical="center" wrapText="1"/>
      <protection locked="0"/>
    </xf>
    <xf numFmtId="7" fontId="83" fillId="14" borderId="72" xfId="33" applyNumberFormat="1" applyFont="1" applyBorder="1" applyAlignment="1" applyProtection="1">
      <alignment horizontal="right" vertical="center" wrapText="1"/>
      <protection locked="0"/>
    </xf>
    <xf numFmtId="7" fontId="83" fillId="14" borderId="70" xfId="33" applyNumberFormat="1" applyFont="1" applyBorder="1" applyAlignment="1" applyProtection="1">
      <alignment horizontal="right" vertical="center" wrapText="1"/>
      <protection locked="0"/>
    </xf>
    <xf numFmtId="7" fontId="83" fillId="14" borderId="71" xfId="33" applyNumberFormat="1" applyFont="1" applyBorder="1" applyAlignment="1" applyProtection="1">
      <alignment horizontal="right" vertical="center" wrapText="1"/>
      <protection locked="0"/>
    </xf>
    <xf numFmtId="3" fontId="79" fillId="14" borderId="71" xfId="33" applyNumberFormat="1" applyFont="1" applyBorder="1" applyAlignment="1" applyProtection="1">
      <alignment horizontal="center" vertical="center" wrapText="1"/>
      <protection locked="0"/>
    </xf>
    <xf numFmtId="3" fontId="79" fillId="14" borderId="47" xfId="33" applyNumberFormat="1" applyFont="1" applyBorder="1" applyAlignment="1" applyProtection="1">
      <alignment horizontal="center" vertical="center" wrapText="1"/>
      <protection locked="0"/>
    </xf>
    <xf numFmtId="0" fontId="14" fillId="0" borderId="26" xfId="7" applyFont="1" applyFill="1" applyBorder="1" applyAlignment="1" applyProtection="1">
      <alignment horizontal="left" vertical="center" wrapText="1" indent="1"/>
    </xf>
    <xf numFmtId="0" fontId="14" fillId="0" borderId="13" xfId="7" applyFont="1" applyFill="1" applyBorder="1" applyAlignment="1" applyProtection="1">
      <alignment horizontal="left" vertical="center" wrapText="1" indent="1"/>
    </xf>
    <xf numFmtId="0" fontId="14" fillId="0" borderId="62" xfId="7" applyFont="1" applyFill="1" applyBorder="1" applyAlignment="1" applyProtection="1">
      <alignment horizontal="left" vertical="center" wrapText="1" indent="1"/>
    </xf>
    <xf numFmtId="0" fontId="14" fillId="0" borderId="86" xfId="7" applyFont="1" applyFill="1" applyBorder="1" applyAlignment="1" applyProtection="1">
      <alignment horizontal="left" vertical="center" wrapText="1" indent="1"/>
    </xf>
    <xf numFmtId="0" fontId="14" fillId="0" borderId="58" xfId="7" applyFont="1" applyFill="1" applyBorder="1" applyAlignment="1" applyProtection="1">
      <alignment horizontal="left" vertical="center" wrapText="1" indent="1"/>
    </xf>
    <xf numFmtId="0" fontId="14" fillId="0" borderId="59" xfId="7" applyFont="1" applyFill="1" applyBorder="1" applyAlignment="1" applyProtection="1">
      <alignment horizontal="left" vertical="center" wrapText="1" indent="1"/>
    </xf>
    <xf numFmtId="0" fontId="60" fillId="0" borderId="86" xfId="0" applyFont="1" applyBorder="1" applyAlignment="1" applyProtection="1">
      <alignment horizontal="center" vertical="center"/>
      <protection locked="0"/>
    </xf>
    <xf numFmtId="0" fontId="60" fillId="0" borderId="58" xfId="0" applyFont="1" applyBorder="1" applyAlignment="1" applyProtection="1">
      <alignment horizontal="center" vertical="center"/>
      <protection locked="0"/>
    </xf>
    <xf numFmtId="0" fontId="60" fillId="0" borderId="59" xfId="0" applyFont="1" applyBorder="1" applyAlignment="1" applyProtection="1">
      <alignment horizontal="center" vertical="center"/>
      <protection locked="0"/>
    </xf>
    <xf numFmtId="0" fontId="23" fillId="0" borderId="86" xfId="7" applyFont="1" applyFill="1" applyBorder="1" applyAlignment="1" applyProtection="1">
      <alignment horizontal="right" vertical="center" wrapText="1"/>
    </xf>
    <xf numFmtId="0" fontId="23" fillId="0" borderId="58" xfId="7" applyFont="1" applyFill="1" applyBorder="1" applyAlignment="1" applyProtection="1">
      <alignment horizontal="right" vertical="center" wrapText="1"/>
    </xf>
    <xf numFmtId="0" fontId="23" fillId="0" borderId="88" xfId="7" applyFont="1" applyFill="1" applyBorder="1" applyAlignment="1" applyProtection="1">
      <alignment horizontal="right" vertical="center" wrapText="1"/>
    </xf>
    <xf numFmtId="0" fontId="60" fillId="0" borderId="51" xfId="0" applyFont="1" applyBorder="1" applyAlignment="1" applyProtection="1">
      <alignment horizontal="center" vertical="center"/>
      <protection locked="0"/>
    </xf>
    <xf numFmtId="0" fontId="60" fillId="0" borderId="101" xfId="0" applyFont="1" applyBorder="1" applyAlignment="1" applyProtection="1">
      <alignment horizontal="center" vertical="center"/>
      <protection locked="0"/>
    </xf>
    <xf numFmtId="0" fontId="10" fillId="0" borderId="65" xfId="7" applyFill="1" applyBorder="1" applyAlignment="1" applyProtection="1">
      <alignment horizontal="center" vertical="top"/>
    </xf>
    <xf numFmtId="0" fontId="77" fillId="3" borderId="20" xfId="7" applyFont="1" applyFill="1" applyBorder="1" applyAlignment="1" applyProtection="1">
      <alignment horizontal="center" vertical="center" wrapText="1"/>
    </xf>
    <xf numFmtId="0" fontId="77" fillId="3" borderId="23" xfId="7" applyFont="1" applyFill="1" applyBorder="1" applyAlignment="1" applyProtection="1">
      <alignment horizontal="center" vertical="center" wrapText="1"/>
    </xf>
    <xf numFmtId="0" fontId="77" fillId="3" borderId="22" xfId="7" applyFont="1" applyFill="1" applyBorder="1" applyAlignment="1" applyProtection="1">
      <alignment horizontal="center" vertical="center" wrapText="1"/>
    </xf>
    <xf numFmtId="0" fontId="77" fillId="3" borderId="17" xfId="7" applyFont="1" applyFill="1" applyBorder="1" applyAlignment="1" applyProtection="1">
      <alignment horizontal="center" vertical="center" wrapText="1"/>
    </xf>
    <xf numFmtId="0" fontId="77" fillId="3" borderId="16" xfId="7" applyFont="1" applyFill="1" applyBorder="1" applyAlignment="1" applyProtection="1">
      <alignment horizontal="center" vertical="center" wrapText="1"/>
    </xf>
    <xf numFmtId="0" fontId="77" fillId="3" borderId="54" xfId="7" applyFont="1" applyFill="1" applyBorder="1" applyAlignment="1" applyProtection="1">
      <alignment horizontal="center" vertical="center" wrapText="1"/>
    </xf>
    <xf numFmtId="7" fontId="16" fillId="0" borderId="104" xfId="7" applyNumberFormat="1" applyFont="1" applyFill="1" applyBorder="1" applyAlignment="1" applyProtection="1">
      <alignment horizontal="right" vertical="center" wrapText="1"/>
    </xf>
    <xf numFmtId="7" fontId="16" fillId="0" borderId="65" xfId="7" applyNumberFormat="1" applyFont="1" applyFill="1" applyBorder="1" applyAlignment="1" applyProtection="1">
      <alignment horizontal="right" vertical="center" wrapText="1"/>
    </xf>
    <xf numFmtId="7" fontId="16" fillId="0" borderId="103" xfId="7" applyNumberFormat="1" applyFont="1" applyFill="1" applyBorder="1" applyAlignment="1" applyProtection="1">
      <alignment horizontal="right" vertical="center" wrapText="1"/>
    </xf>
    <xf numFmtId="0" fontId="20" fillId="0" borderId="11" xfId="7" applyFont="1" applyFill="1" applyBorder="1" applyAlignment="1" applyProtection="1">
      <alignment horizontal="right" vertical="center" wrapText="1"/>
    </xf>
    <xf numFmtId="0" fontId="20" fillId="0" borderId="65" xfId="7" applyFont="1" applyFill="1" applyBorder="1" applyAlignment="1" applyProtection="1">
      <alignment horizontal="right" vertical="center" wrapText="1"/>
    </xf>
    <xf numFmtId="0" fontId="20" fillId="0" borderId="103" xfId="7" applyFont="1" applyFill="1" applyBorder="1" applyAlignment="1" applyProtection="1">
      <alignment horizontal="right" vertical="center" wrapText="1"/>
    </xf>
    <xf numFmtId="0" fontId="69" fillId="3" borderId="69" xfId="7" applyFont="1" applyFill="1" applyBorder="1" applyAlignment="1" applyProtection="1">
      <alignment horizontal="left" vertical="center" wrapText="1"/>
    </xf>
    <xf numFmtId="0" fontId="69" fillId="3" borderId="70" xfId="7" applyFont="1" applyFill="1" applyBorder="1" applyAlignment="1" applyProtection="1">
      <alignment horizontal="left" vertical="center" wrapText="1"/>
    </xf>
    <xf numFmtId="0" fontId="69" fillId="3" borderId="73" xfId="7" applyFont="1" applyFill="1" applyBorder="1" applyAlignment="1" applyProtection="1">
      <alignment horizontal="left" vertical="center" wrapText="1"/>
    </xf>
    <xf numFmtId="0" fontId="115" fillId="11" borderId="57" xfId="7" applyFont="1" applyFill="1" applyBorder="1" applyAlignment="1" applyProtection="1">
      <alignment horizontal="right" vertical="center"/>
    </xf>
    <xf numFmtId="0" fontId="115" fillId="11" borderId="58" xfId="7" applyFont="1" applyFill="1" applyBorder="1" applyAlignment="1" applyProtection="1">
      <alignment horizontal="right" vertical="center"/>
    </xf>
    <xf numFmtId="0" fontId="115" fillId="11" borderId="59" xfId="7" applyFont="1" applyFill="1" applyBorder="1" applyAlignment="1" applyProtection="1">
      <alignment horizontal="right" vertical="center"/>
    </xf>
    <xf numFmtId="164" fontId="16" fillId="0" borderId="20" xfId="2" applyNumberFormat="1" applyFont="1" applyFill="1" applyBorder="1" applyAlignment="1" applyProtection="1">
      <alignment horizontal="right" vertical="center" wrapText="1"/>
    </xf>
    <xf numFmtId="164" fontId="16" fillId="0" borderId="23" xfId="2" applyNumberFormat="1" applyFont="1" applyFill="1" applyBorder="1" applyAlignment="1" applyProtection="1">
      <alignment horizontal="right" vertical="center" wrapText="1"/>
    </xf>
    <xf numFmtId="164" fontId="16" fillId="0" borderId="54" xfId="2" applyNumberFormat="1" applyFont="1" applyFill="1" applyBorder="1" applyAlignment="1" applyProtection="1">
      <alignment horizontal="right" vertical="center" wrapText="1"/>
    </xf>
    <xf numFmtId="7" fontId="16" fillId="0" borderId="20" xfId="7" applyNumberFormat="1" applyFont="1" applyFill="1" applyBorder="1" applyAlignment="1" applyProtection="1">
      <alignment horizontal="right" vertical="center" wrapText="1"/>
    </xf>
    <xf numFmtId="7" fontId="16" fillId="0" borderId="23" xfId="7" applyNumberFormat="1" applyFont="1" applyFill="1" applyBorder="1" applyAlignment="1" applyProtection="1">
      <alignment horizontal="right" vertical="center" wrapText="1"/>
    </xf>
    <xf numFmtId="7" fontId="16" fillId="0" borderId="54" xfId="7" applyNumberFormat="1" applyFont="1" applyFill="1" applyBorder="1" applyAlignment="1" applyProtection="1">
      <alignment horizontal="right" vertical="center" wrapText="1"/>
    </xf>
    <xf numFmtId="7" fontId="16" fillId="0" borderId="86" xfId="33" applyNumberFormat="1" applyFont="1" applyFill="1" applyBorder="1" applyAlignment="1" applyProtection="1">
      <alignment horizontal="right" vertical="center" wrapText="1"/>
    </xf>
    <xf numFmtId="7" fontId="16" fillId="0" borderId="58" xfId="33" applyNumberFormat="1" applyFont="1" applyFill="1" applyBorder="1" applyAlignment="1" applyProtection="1">
      <alignment horizontal="right" vertical="center" wrapText="1"/>
    </xf>
    <xf numFmtId="7" fontId="16" fillId="0" borderId="59" xfId="33" applyNumberFormat="1" applyFont="1" applyFill="1" applyBorder="1" applyAlignment="1" applyProtection="1">
      <alignment horizontal="right" vertical="center" wrapText="1"/>
    </xf>
    <xf numFmtId="7" fontId="16" fillId="0" borderId="11" xfId="7" applyNumberFormat="1" applyFont="1" applyFill="1" applyBorder="1" applyAlignment="1" applyProtection="1">
      <alignment horizontal="right" vertical="center" wrapText="1"/>
    </xf>
    <xf numFmtId="7" fontId="16" fillId="0" borderId="12" xfId="7" applyNumberFormat="1" applyFont="1" applyFill="1" applyBorder="1" applyAlignment="1" applyProtection="1">
      <alignment horizontal="right" vertical="center" wrapText="1"/>
    </xf>
    <xf numFmtId="7" fontId="21" fillId="0" borderId="72" xfId="7" applyNumberFormat="1" applyFont="1" applyFill="1" applyBorder="1" applyAlignment="1" applyProtection="1">
      <alignment horizontal="right" vertical="center" wrapText="1"/>
    </xf>
    <xf numFmtId="7" fontId="21" fillId="0" borderId="70" xfId="7" applyNumberFormat="1" applyFont="1" applyFill="1" applyBorder="1" applyAlignment="1" applyProtection="1">
      <alignment horizontal="right" vertical="center" wrapText="1"/>
    </xf>
    <xf numFmtId="7" fontId="21" fillId="0" borderId="73" xfId="7" applyNumberFormat="1" applyFont="1" applyFill="1" applyBorder="1" applyAlignment="1" applyProtection="1">
      <alignment horizontal="right" vertical="center" wrapText="1"/>
    </xf>
    <xf numFmtId="164" fontId="16" fillId="0" borderId="20" xfId="2" applyNumberFormat="1" applyFont="1" applyFill="1" applyBorder="1" applyAlignment="1" applyProtection="1">
      <alignment horizontal="right" vertical="center" wrapText="1"/>
      <protection locked="0"/>
    </xf>
    <xf numFmtId="164" fontId="16" fillId="0" borderId="23" xfId="2" applyNumberFormat="1" applyFont="1" applyFill="1" applyBorder="1" applyAlignment="1" applyProtection="1">
      <alignment horizontal="right" vertical="center" wrapText="1"/>
      <protection locked="0"/>
    </xf>
    <xf numFmtId="164" fontId="16" fillId="0" borderId="54" xfId="2" applyNumberFormat="1" applyFont="1" applyFill="1" applyBorder="1" applyAlignment="1" applyProtection="1">
      <alignment horizontal="right" vertical="center" wrapText="1"/>
      <protection locked="0"/>
    </xf>
    <xf numFmtId="164" fontId="16" fillId="0" borderId="86" xfId="2" applyNumberFormat="1" applyFont="1" applyFill="1" applyBorder="1" applyAlignment="1" applyProtection="1">
      <alignment horizontal="right" vertical="center" wrapText="1"/>
    </xf>
    <xf numFmtId="164" fontId="16" fillId="0" borderId="58" xfId="2" applyNumberFormat="1" applyFont="1" applyFill="1" applyBorder="1" applyAlignment="1" applyProtection="1">
      <alignment horizontal="right" vertical="center" wrapText="1"/>
    </xf>
    <xf numFmtId="164" fontId="16" fillId="0" borderId="59" xfId="2" applyNumberFormat="1" applyFont="1" applyFill="1" applyBorder="1" applyAlignment="1" applyProtection="1">
      <alignment horizontal="right" vertical="center" wrapText="1"/>
    </xf>
    <xf numFmtId="0" fontId="29" fillId="0" borderId="86" xfId="7" applyFont="1" applyFill="1" applyBorder="1" applyAlignment="1" applyProtection="1">
      <alignment horizontal="center" vertical="center"/>
      <protection locked="0"/>
    </xf>
    <xf numFmtId="0" fontId="29" fillId="0" borderId="58" xfId="7" applyFont="1" applyFill="1" applyBorder="1" applyAlignment="1" applyProtection="1">
      <alignment horizontal="center" vertical="center"/>
      <protection locked="0"/>
    </xf>
    <xf numFmtId="0" fontId="29" fillId="0" borderId="88" xfId="7" applyFont="1" applyFill="1" applyBorder="1" applyAlignment="1" applyProtection="1">
      <alignment horizontal="center" vertical="center"/>
      <protection locked="0"/>
    </xf>
    <xf numFmtId="14" fontId="16" fillId="0" borderId="86" xfId="7" applyNumberFormat="1" applyFont="1" applyFill="1" applyBorder="1" applyAlignment="1" applyProtection="1">
      <alignment horizontal="right" vertical="center" wrapText="1"/>
    </xf>
    <xf numFmtId="14" fontId="16" fillId="0" borderId="58" xfId="7" applyNumberFormat="1" applyFont="1" applyFill="1" applyBorder="1" applyAlignment="1" applyProtection="1">
      <alignment horizontal="right" vertical="center" wrapText="1"/>
    </xf>
    <xf numFmtId="14" fontId="16" fillId="0" borderId="88" xfId="7" applyNumberFormat="1" applyFont="1" applyFill="1" applyBorder="1" applyAlignment="1" applyProtection="1">
      <alignment horizontal="right" vertical="center" wrapText="1"/>
    </xf>
    <xf numFmtId="14" fontId="16" fillId="0" borderId="86" xfId="7" applyNumberFormat="1" applyFont="1" applyFill="1" applyBorder="1" applyAlignment="1" applyProtection="1">
      <alignment horizontal="center" vertical="center" wrapText="1"/>
      <protection locked="0"/>
    </xf>
    <xf numFmtId="14" fontId="16" fillId="0" borderId="58" xfId="7" applyNumberFormat="1" applyFont="1" applyFill="1" applyBorder="1" applyAlignment="1" applyProtection="1">
      <alignment horizontal="center" vertical="center" wrapText="1"/>
      <protection locked="0"/>
    </xf>
    <xf numFmtId="14" fontId="16" fillId="0" borderId="59" xfId="7" applyNumberFormat="1" applyFont="1" applyFill="1" applyBorder="1" applyAlignment="1" applyProtection="1">
      <alignment horizontal="center" vertical="center" wrapText="1"/>
      <protection locked="0"/>
    </xf>
    <xf numFmtId="14" fontId="16" fillId="0" borderId="20" xfId="7" applyNumberFormat="1" applyFont="1" applyFill="1" applyBorder="1" applyAlignment="1" applyProtection="1">
      <alignment horizontal="center" vertical="center" wrapText="1"/>
      <protection locked="0"/>
    </xf>
    <xf numFmtId="14" fontId="16" fillId="0" borderId="23" xfId="7" applyNumberFormat="1" applyFont="1" applyFill="1" applyBorder="1" applyAlignment="1" applyProtection="1">
      <alignment horizontal="center" vertical="center" wrapText="1"/>
      <protection locked="0"/>
    </xf>
    <xf numFmtId="14" fontId="16" fillId="0" borderId="22" xfId="7" applyNumberFormat="1" applyFont="1" applyFill="1" applyBorder="1" applyAlignment="1" applyProtection="1">
      <alignment horizontal="center" vertical="center" wrapText="1"/>
      <protection locked="0"/>
    </xf>
    <xf numFmtId="14" fontId="16" fillId="0" borderId="20" xfId="7" applyNumberFormat="1" applyFont="1" applyFill="1" applyBorder="1" applyAlignment="1" applyProtection="1">
      <alignment horizontal="right" vertical="center" wrapText="1"/>
    </xf>
    <xf numFmtId="14" fontId="16" fillId="0" borderId="23" xfId="7" applyNumberFormat="1" applyFont="1" applyFill="1" applyBorder="1" applyAlignment="1" applyProtection="1">
      <alignment horizontal="right" vertical="center" wrapText="1"/>
    </xf>
    <xf numFmtId="14" fontId="16" fillId="0" borderId="22" xfId="7" applyNumberFormat="1" applyFont="1" applyFill="1" applyBorder="1" applyAlignment="1" applyProtection="1">
      <alignment horizontal="right" vertical="center" wrapText="1"/>
    </xf>
    <xf numFmtId="14" fontId="16" fillId="0" borderId="54" xfId="7" applyNumberFormat="1" applyFont="1" applyFill="1" applyBorder="1" applyAlignment="1" applyProtection="1">
      <alignment horizontal="center" vertical="center" wrapText="1"/>
      <protection locked="0"/>
    </xf>
    <xf numFmtId="0" fontId="21" fillId="0" borderId="53" xfId="7" applyFont="1" applyFill="1" applyBorder="1" applyAlignment="1" applyProtection="1">
      <alignment horizontal="right" vertical="center" wrapText="1"/>
    </xf>
    <xf numFmtId="0" fontId="21" fillId="0" borderId="23" xfId="7" applyFont="1" applyFill="1" applyBorder="1" applyAlignment="1" applyProtection="1">
      <alignment horizontal="right" vertical="center" wrapText="1"/>
    </xf>
    <xf numFmtId="0" fontId="21" fillId="0" borderId="22" xfId="7" applyFont="1" applyFill="1" applyBorder="1" applyAlignment="1" applyProtection="1">
      <alignment horizontal="right" vertical="center" wrapText="1"/>
    </xf>
    <xf numFmtId="0" fontId="74" fillId="0" borderId="53" xfId="7" applyFont="1" applyFill="1" applyBorder="1" applyAlignment="1" applyProtection="1">
      <alignment horizontal="right" vertical="center" wrapText="1"/>
    </xf>
    <xf numFmtId="0" fontId="74" fillId="0" borderId="23" xfId="7" applyFont="1" applyFill="1" applyBorder="1" applyAlignment="1" applyProtection="1">
      <alignment horizontal="right" vertical="center" wrapText="1"/>
    </xf>
    <xf numFmtId="0" fontId="74" fillId="0" borderId="22" xfId="7" applyFont="1" applyFill="1" applyBorder="1" applyAlignment="1" applyProtection="1">
      <alignment horizontal="right" vertical="center" wrapText="1"/>
    </xf>
    <xf numFmtId="0" fontId="74" fillId="0" borderId="8" xfId="7" applyFont="1" applyFill="1" applyBorder="1" applyAlignment="1" applyProtection="1">
      <alignment horizontal="right" vertical="center" wrapText="1"/>
    </xf>
    <xf numFmtId="0" fontId="74" fillId="0" borderId="9" xfId="7" applyFont="1" applyFill="1" applyBorder="1" applyAlignment="1" applyProtection="1">
      <alignment horizontal="right" vertical="center" wrapText="1"/>
    </xf>
    <xf numFmtId="0" fontId="74" fillId="0" borderId="10" xfId="7" applyFont="1" applyFill="1" applyBorder="1" applyAlignment="1" applyProtection="1">
      <alignment horizontal="right" vertical="center" wrapText="1"/>
    </xf>
    <xf numFmtId="0" fontId="10" fillId="0" borderId="4" xfId="7" applyFill="1" applyBorder="1" applyAlignment="1" applyProtection="1">
      <alignment horizontal="center" vertical="top"/>
    </xf>
    <xf numFmtId="0" fontId="17" fillId="6" borderId="3" xfId="7" applyFont="1" applyFill="1" applyBorder="1" applyAlignment="1" applyProtection="1">
      <alignment horizontal="left" vertical="center" wrapText="1"/>
    </xf>
    <xf numFmtId="0" fontId="17" fillId="6" borderId="4" xfId="7" applyFont="1" applyFill="1" applyBorder="1" applyAlignment="1" applyProtection="1">
      <alignment horizontal="left" vertical="center" wrapText="1"/>
    </xf>
    <xf numFmtId="0" fontId="17" fillId="6" borderId="5" xfId="7" applyFont="1" applyFill="1" applyBorder="1" applyAlignment="1" applyProtection="1">
      <alignment horizontal="left" vertical="center" wrapText="1"/>
    </xf>
    <xf numFmtId="14" fontId="123" fillId="0" borderId="60" xfId="7" applyNumberFormat="1" applyFont="1" applyFill="1" applyBorder="1" applyAlignment="1" applyProtection="1">
      <alignment horizontal="left" vertical="center" wrapText="1"/>
    </xf>
    <xf numFmtId="14" fontId="123" fillId="0" borderId="1" xfId="7" applyNumberFormat="1" applyFont="1" applyFill="1" applyBorder="1" applyAlignment="1" applyProtection="1">
      <alignment horizontal="left" vertical="center" wrapText="1"/>
    </xf>
    <xf numFmtId="14" fontId="123" fillId="0" borderId="14" xfId="7" applyNumberFormat="1" applyFont="1" applyFill="1" applyBorder="1" applyAlignment="1" applyProtection="1">
      <alignment horizontal="left" vertical="center" wrapText="1"/>
    </xf>
    <xf numFmtId="0" fontId="29" fillId="0" borderId="20" xfId="7" applyFont="1" applyFill="1" applyBorder="1" applyAlignment="1" applyProtection="1">
      <alignment horizontal="center" vertical="center"/>
      <protection locked="0"/>
    </xf>
    <xf numFmtId="0" fontId="29" fillId="0" borderId="23" xfId="7" applyFont="1" applyFill="1" applyBorder="1" applyAlignment="1" applyProtection="1">
      <alignment horizontal="center" vertical="center"/>
      <protection locked="0"/>
    </xf>
    <xf numFmtId="0" fontId="29" fillId="0" borderId="22" xfId="7" applyFont="1" applyFill="1" applyBorder="1" applyAlignment="1" applyProtection="1">
      <alignment horizontal="center" vertical="center"/>
      <protection locked="0"/>
    </xf>
    <xf numFmtId="0" fontId="17" fillId="6" borderId="3" xfId="7" applyFont="1" applyFill="1" applyBorder="1" applyAlignment="1" applyProtection="1">
      <alignment horizontal="left" vertical="top" wrapText="1"/>
    </xf>
    <xf numFmtId="0" fontId="17" fillId="6" borderId="4" xfId="7" applyFont="1" applyFill="1" applyBorder="1" applyAlignment="1" applyProtection="1">
      <alignment horizontal="left" vertical="top" wrapText="1"/>
    </xf>
    <xf numFmtId="0" fontId="17" fillId="6" borderId="5" xfId="7" applyFont="1" applyFill="1" applyBorder="1" applyAlignment="1" applyProtection="1">
      <alignment horizontal="left" vertical="top" wrapText="1"/>
    </xf>
    <xf numFmtId="0" fontId="81" fillId="0" borderId="86" xfId="7" applyFont="1" applyFill="1" applyBorder="1" applyAlignment="1" applyProtection="1">
      <alignment horizontal="center" vertical="center" wrapText="1"/>
      <protection locked="0"/>
    </xf>
    <xf numFmtId="0" fontId="81" fillId="0" borderId="58" xfId="7" applyFont="1" applyFill="1" applyBorder="1" applyAlignment="1" applyProtection="1">
      <alignment horizontal="center" vertical="center" wrapText="1"/>
      <protection locked="0"/>
    </xf>
    <xf numFmtId="0" fontId="81" fillId="0" borderId="88" xfId="7" applyFont="1" applyFill="1" applyBorder="1" applyAlignment="1" applyProtection="1">
      <alignment horizontal="center" vertical="center" wrapText="1"/>
      <protection locked="0"/>
    </xf>
    <xf numFmtId="0" fontId="81" fillId="0" borderId="86" xfId="7" applyFont="1" applyFill="1" applyBorder="1" applyAlignment="1" applyProtection="1">
      <alignment horizontal="right" vertical="center" wrapText="1"/>
    </xf>
    <xf numFmtId="0" fontId="81" fillId="0" borderId="88" xfId="7" applyFont="1" applyFill="1" applyBorder="1" applyAlignment="1" applyProtection="1">
      <alignment horizontal="right" vertical="center" wrapText="1"/>
    </xf>
    <xf numFmtId="0" fontId="81" fillId="0" borderId="58" xfId="7" applyFont="1" applyFill="1" applyBorder="1" applyAlignment="1" applyProtection="1">
      <alignment horizontal="right" vertical="center" wrapText="1"/>
    </xf>
    <xf numFmtId="0" fontId="81" fillId="0" borderId="59" xfId="7" applyFont="1" applyFill="1" applyBorder="1" applyAlignment="1" applyProtection="1">
      <alignment horizontal="center" vertical="center" wrapText="1"/>
      <protection locked="0"/>
    </xf>
    <xf numFmtId="7" fontId="16" fillId="0" borderId="86" xfId="7" applyNumberFormat="1" applyFont="1" applyFill="1" applyBorder="1" applyAlignment="1" applyProtection="1">
      <alignment horizontal="right" vertical="center" wrapText="1"/>
    </xf>
    <xf numFmtId="7" fontId="16" fillId="0" borderId="58" xfId="7" applyNumberFormat="1" applyFont="1" applyFill="1" applyBorder="1" applyAlignment="1" applyProtection="1">
      <alignment horizontal="right" vertical="center" wrapText="1"/>
    </xf>
    <xf numFmtId="7" fontId="16" fillId="0" borderId="59" xfId="7" applyNumberFormat="1" applyFont="1" applyFill="1" applyBorder="1" applyAlignment="1" applyProtection="1">
      <alignment horizontal="right" vertical="center" wrapText="1"/>
    </xf>
    <xf numFmtId="0" fontId="78" fillId="0" borderId="86" xfId="33" applyFont="1" applyFill="1" applyBorder="1" applyAlignment="1" applyProtection="1">
      <alignment horizontal="center" vertical="center" wrapText="1"/>
      <protection locked="0"/>
    </xf>
    <xf numFmtId="0" fontId="78" fillId="0" borderId="88" xfId="33" applyFont="1" applyFill="1" applyBorder="1" applyAlignment="1" applyProtection="1">
      <alignment horizontal="center" vertical="center" wrapText="1"/>
      <protection locked="0"/>
    </xf>
    <xf numFmtId="7" fontId="78" fillId="0" borderId="86" xfId="14" applyNumberFormat="1" applyFont="1" applyFill="1" applyBorder="1" applyAlignment="1" applyProtection="1">
      <alignment horizontal="right" vertical="center" wrapText="1"/>
      <protection locked="0"/>
    </xf>
    <xf numFmtId="7" fontId="78" fillId="0" borderId="58" xfId="14" applyNumberFormat="1" applyFont="1" applyFill="1" applyBorder="1" applyAlignment="1" applyProtection="1">
      <alignment horizontal="right" vertical="center" wrapText="1"/>
      <protection locked="0"/>
    </xf>
    <xf numFmtId="7" fontId="78" fillId="0" borderId="59" xfId="14" applyNumberFormat="1" applyFont="1" applyFill="1" applyBorder="1" applyAlignment="1" applyProtection="1">
      <alignment horizontal="right" vertical="center" wrapText="1"/>
      <protection locked="0"/>
    </xf>
    <xf numFmtId="178" fontId="30" fillId="13" borderId="51" xfId="7" applyNumberFormat="1" applyFont="1" applyFill="1" applyBorder="1" applyAlignment="1" applyProtection="1">
      <alignment horizontal="center" vertical="center" wrapText="1"/>
      <protection locked="0"/>
    </xf>
    <xf numFmtId="178" fontId="30" fillId="13" borderId="2" xfId="7" applyNumberFormat="1" applyFont="1" applyFill="1" applyBorder="1" applyAlignment="1" applyProtection="1">
      <alignment horizontal="center" vertical="center" wrapText="1"/>
      <protection locked="0"/>
    </xf>
    <xf numFmtId="7" fontId="85" fillId="15" borderId="47" xfId="14" applyNumberFormat="1" applyFont="1" applyFill="1" applyBorder="1" applyAlignment="1" applyProtection="1">
      <alignment horizontal="right" vertical="center" wrapText="1"/>
      <protection locked="0"/>
    </xf>
    <xf numFmtId="0" fontId="60" fillId="0" borderId="20" xfId="0" applyFont="1" applyBorder="1" applyAlignment="1" applyProtection="1">
      <alignment horizontal="center" vertical="center"/>
      <protection locked="0"/>
    </xf>
    <xf numFmtId="0" fontId="60" fillId="0" borderId="23" xfId="0" applyFont="1" applyBorder="1" applyAlignment="1" applyProtection="1">
      <alignment horizontal="center" vertical="center"/>
      <protection locked="0"/>
    </xf>
    <xf numFmtId="0" fontId="60" fillId="0" borderId="54" xfId="0" applyFont="1" applyBorder="1" applyAlignment="1" applyProtection="1">
      <alignment horizontal="center" vertical="center"/>
      <protection locked="0"/>
    </xf>
    <xf numFmtId="0" fontId="115" fillId="15" borderId="50" xfId="7" applyFont="1" applyFill="1" applyBorder="1" applyAlignment="1" applyProtection="1">
      <alignment horizontal="center" vertical="center"/>
      <protection locked="0"/>
    </xf>
    <xf numFmtId="0" fontId="115" fillId="15" borderId="51" xfId="7" applyFont="1" applyFill="1" applyBorder="1" applyAlignment="1" applyProtection="1">
      <alignment horizontal="center" vertical="center"/>
      <protection locked="0"/>
    </xf>
    <xf numFmtId="0" fontId="87" fillId="0" borderId="53" xfId="7" applyFont="1" applyFill="1" applyBorder="1" applyAlignment="1" applyProtection="1">
      <alignment horizontal="right" vertical="center" wrapText="1"/>
    </xf>
    <xf numFmtId="0" fontId="87" fillId="0" borderId="23" xfId="7" applyFont="1" applyFill="1" applyBorder="1" applyAlignment="1" applyProtection="1">
      <alignment horizontal="right" vertical="center" wrapText="1"/>
    </xf>
    <xf numFmtId="0" fontId="87" fillId="0" borderId="22" xfId="7" applyFont="1" applyFill="1" applyBorder="1" applyAlignment="1" applyProtection="1">
      <alignment horizontal="right" vertical="center" wrapText="1"/>
    </xf>
    <xf numFmtId="164" fontId="16" fillId="0" borderId="72" xfId="2" applyNumberFormat="1" applyFont="1" applyFill="1" applyBorder="1" applyAlignment="1" applyProtection="1">
      <alignment horizontal="right" vertical="center" wrapText="1"/>
    </xf>
    <xf numFmtId="164" fontId="16" fillId="0" borderId="70" xfId="2" applyNumberFormat="1" applyFont="1" applyFill="1" applyBorder="1" applyAlignment="1" applyProtection="1">
      <alignment horizontal="right" vertical="center" wrapText="1"/>
    </xf>
    <xf numFmtId="164" fontId="16" fillId="0" borderId="73" xfId="2" applyNumberFormat="1" applyFont="1" applyFill="1" applyBorder="1" applyAlignment="1" applyProtection="1">
      <alignment horizontal="right" vertical="center" wrapText="1"/>
    </xf>
    <xf numFmtId="0" fontId="74" fillId="0" borderId="11" xfId="7" applyFont="1" applyFill="1" applyBorder="1" applyAlignment="1" applyProtection="1">
      <alignment horizontal="right" vertical="center" wrapText="1"/>
    </xf>
    <xf numFmtId="0" fontId="74" fillId="0" borderId="65" xfId="7" applyFont="1" applyFill="1" applyBorder="1" applyAlignment="1" applyProtection="1">
      <alignment horizontal="right" vertical="center" wrapText="1"/>
    </xf>
    <xf numFmtId="0" fontId="74" fillId="0" borderId="103" xfId="7" applyFont="1" applyFill="1" applyBorder="1" applyAlignment="1" applyProtection="1">
      <alignment horizontal="right" vertical="center" wrapText="1"/>
    </xf>
    <xf numFmtId="0" fontId="115" fillId="0" borderId="65" xfId="7" applyFont="1" applyFill="1" applyBorder="1" applyAlignment="1" applyProtection="1">
      <alignment horizontal="center" vertical="center"/>
    </xf>
    <xf numFmtId="0" fontId="21" fillId="0" borderId="57" xfId="7" applyFont="1" applyFill="1" applyBorder="1" applyAlignment="1" applyProtection="1">
      <alignment horizontal="right" vertical="center" wrapText="1"/>
    </xf>
    <xf numFmtId="0" fontId="21" fillId="0" borderId="58" xfId="7" applyFont="1" applyFill="1" applyBorder="1" applyAlignment="1" applyProtection="1">
      <alignment horizontal="right" vertical="center" wrapText="1"/>
    </xf>
    <xf numFmtId="0" fontId="21" fillId="0" borderId="88" xfId="7" applyFont="1" applyFill="1" applyBorder="1" applyAlignment="1" applyProtection="1">
      <alignment horizontal="right" vertical="center" wrapText="1"/>
    </xf>
    <xf numFmtId="0" fontId="17" fillId="6" borderId="69" xfId="7" applyFont="1" applyFill="1" applyBorder="1" applyAlignment="1" applyProtection="1">
      <alignment horizontal="left" vertical="center" wrapText="1"/>
    </xf>
    <xf numFmtId="0" fontId="17" fillId="6" borderId="70" xfId="7" applyFont="1" applyFill="1" applyBorder="1" applyAlignment="1" applyProtection="1">
      <alignment horizontal="left" vertical="center" wrapText="1"/>
    </xf>
    <xf numFmtId="0" fontId="17" fillId="6" borderId="73" xfId="7" applyFont="1" applyFill="1" applyBorder="1" applyAlignment="1" applyProtection="1">
      <alignment horizontal="left" vertical="center" wrapText="1"/>
    </xf>
    <xf numFmtId="0" fontId="74" fillId="0" borderId="65" xfId="7" applyFont="1" applyFill="1" applyBorder="1" applyAlignment="1" applyProtection="1">
      <alignment horizontal="center" vertical="center" wrapText="1"/>
    </xf>
    <xf numFmtId="0" fontId="16" fillId="0" borderId="53" xfId="7" applyFont="1" applyFill="1" applyBorder="1" applyAlignment="1" applyProtection="1">
      <alignment horizontal="right" vertical="center" wrapText="1"/>
    </xf>
    <xf numFmtId="0" fontId="16" fillId="0" borderId="22" xfId="7" applyFont="1" applyFill="1" applyBorder="1" applyAlignment="1" applyProtection="1">
      <alignment horizontal="right" vertical="center" wrapText="1"/>
    </xf>
    <xf numFmtId="0" fontId="37" fillId="0" borderId="53" xfId="7" applyFont="1" applyFill="1" applyBorder="1" applyAlignment="1" applyProtection="1">
      <alignment horizontal="right" vertical="center"/>
    </xf>
    <xf numFmtId="0" fontId="37" fillId="0" borderId="22" xfId="7" applyFont="1" applyFill="1" applyBorder="1" applyAlignment="1" applyProtection="1">
      <alignment horizontal="right" vertical="center"/>
    </xf>
    <xf numFmtId="0" fontId="115" fillId="15" borderId="46" xfId="7" applyFont="1" applyFill="1" applyBorder="1" applyAlignment="1" applyProtection="1">
      <alignment horizontal="center" vertical="center"/>
      <protection locked="0"/>
    </xf>
    <xf numFmtId="0" fontId="115" fillId="15" borderId="47" xfId="7" applyFont="1" applyFill="1" applyBorder="1" applyAlignment="1" applyProtection="1">
      <alignment horizontal="center" vertical="center"/>
      <protection locked="0"/>
    </xf>
    <xf numFmtId="0" fontId="115" fillId="15" borderId="49" xfId="7" applyFont="1" applyFill="1" applyBorder="1" applyAlignment="1" applyProtection="1">
      <alignment horizontal="center" vertical="center"/>
      <protection locked="0"/>
    </xf>
    <xf numFmtId="0" fontId="115" fillId="15" borderId="2" xfId="7" applyFont="1" applyFill="1" applyBorder="1" applyAlignment="1" applyProtection="1">
      <alignment horizontal="center" vertical="center"/>
      <protection locked="0"/>
    </xf>
    <xf numFmtId="0" fontId="21" fillId="0" borderId="69" xfId="7" applyFont="1" applyFill="1" applyBorder="1" applyAlignment="1" applyProtection="1">
      <alignment horizontal="right" vertical="center" wrapText="1"/>
    </xf>
    <xf numFmtId="0" fontId="21" fillId="0" borderId="70" xfId="7" applyFont="1" applyFill="1" applyBorder="1" applyAlignment="1" applyProtection="1">
      <alignment horizontal="right" vertical="center" wrapText="1"/>
    </xf>
    <xf numFmtId="0" fontId="21" fillId="0" borderId="71" xfId="7" applyFont="1" applyFill="1" applyBorder="1" applyAlignment="1" applyProtection="1">
      <alignment horizontal="right" vertical="center" wrapText="1"/>
    </xf>
    <xf numFmtId="0" fontId="37" fillId="0" borderId="57" xfId="7" applyFont="1" applyFill="1" applyBorder="1" applyAlignment="1" applyProtection="1">
      <alignment horizontal="right" vertical="center"/>
    </xf>
    <xf numFmtId="0" fontId="37" fillId="0" borderId="88" xfId="7" applyFont="1" applyFill="1" applyBorder="1" applyAlignment="1" applyProtection="1">
      <alignment horizontal="right" vertical="center"/>
    </xf>
    <xf numFmtId="0" fontId="60" fillId="0" borderId="2" xfId="0" applyFont="1" applyBorder="1" applyAlignment="1" applyProtection="1">
      <alignment horizontal="center" vertical="center"/>
      <protection locked="0"/>
    </xf>
    <xf numFmtId="0" fontId="60" fillId="0" borderId="24" xfId="0" applyFont="1" applyBorder="1" applyAlignment="1" applyProtection="1">
      <alignment horizontal="center" vertical="center"/>
      <protection locked="0"/>
    </xf>
    <xf numFmtId="0" fontId="23" fillId="0" borderId="2" xfId="7" applyFont="1" applyFill="1" applyBorder="1" applyAlignment="1" applyProtection="1">
      <alignment horizontal="right" vertical="center" wrapText="1"/>
    </xf>
    <xf numFmtId="0" fontId="30" fillId="0" borderId="2" xfId="7" applyFont="1" applyFill="1" applyBorder="1" applyAlignment="1" applyProtection="1">
      <alignment horizontal="center" vertical="center" wrapText="1"/>
      <protection locked="0"/>
    </xf>
    <xf numFmtId="7" fontId="16" fillId="0" borderId="20" xfId="7" applyNumberFormat="1" applyFont="1" applyFill="1" applyBorder="1" applyAlignment="1" applyProtection="1">
      <alignment horizontal="right" vertical="center" wrapText="1"/>
      <protection locked="0"/>
    </xf>
    <xf numFmtId="7" fontId="16" fillId="0" borderId="23" xfId="7" applyNumberFormat="1" applyFont="1" applyFill="1" applyBorder="1" applyAlignment="1" applyProtection="1">
      <alignment horizontal="right" vertical="center" wrapText="1"/>
      <protection locked="0"/>
    </xf>
    <xf numFmtId="7" fontId="16" fillId="0" borderId="54" xfId="7" applyNumberFormat="1" applyFont="1" applyFill="1" applyBorder="1" applyAlignment="1" applyProtection="1">
      <alignment horizontal="right" vertical="center" wrapText="1"/>
      <protection locked="0"/>
    </xf>
    <xf numFmtId="7" fontId="21" fillId="0" borderId="20" xfId="7" applyNumberFormat="1" applyFont="1" applyFill="1" applyBorder="1" applyAlignment="1" applyProtection="1">
      <alignment vertical="center" wrapText="1"/>
    </xf>
    <xf numFmtId="7" fontId="21" fillId="0" borderId="23" xfId="7" applyNumberFormat="1" applyFont="1" applyFill="1" applyBorder="1" applyAlignment="1" applyProtection="1">
      <alignment vertical="center" wrapText="1"/>
    </xf>
    <xf numFmtId="7" fontId="21" fillId="0" borderId="54" xfId="7" applyNumberFormat="1" applyFont="1" applyFill="1" applyBorder="1" applyAlignment="1" applyProtection="1">
      <alignment vertical="center" wrapText="1"/>
    </xf>
    <xf numFmtId="7" fontId="21" fillId="0" borderId="20" xfId="7" applyNumberFormat="1" applyFont="1" applyFill="1" applyBorder="1" applyAlignment="1" applyProtection="1">
      <alignment horizontal="right" vertical="center" wrapText="1"/>
    </xf>
    <xf numFmtId="7" fontId="21" fillId="0" borderId="23" xfId="7" applyNumberFormat="1" applyFont="1" applyFill="1" applyBorder="1" applyAlignment="1" applyProtection="1">
      <alignment horizontal="right" vertical="center" wrapText="1"/>
    </xf>
    <xf numFmtId="7" fontId="21" fillId="0" borderId="54" xfId="7" applyNumberFormat="1" applyFont="1" applyFill="1" applyBorder="1" applyAlignment="1" applyProtection="1">
      <alignment horizontal="right" vertical="center" wrapText="1"/>
    </xf>
    <xf numFmtId="1" fontId="30" fillId="13" borderId="86" xfId="7" applyNumberFormat="1" applyFont="1" applyFill="1" applyBorder="1" applyAlignment="1" applyProtection="1">
      <alignment horizontal="center" vertical="center" wrapText="1"/>
      <protection locked="0"/>
    </xf>
    <xf numFmtId="1" fontId="30" fillId="13" borderId="58" xfId="7" applyNumberFormat="1" applyFont="1" applyFill="1" applyBorder="1" applyAlignment="1" applyProtection="1">
      <alignment horizontal="center" vertical="center" wrapText="1"/>
      <protection locked="0"/>
    </xf>
    <xf numFmtId="1" fontId="30" fillId="13" borderId="88" xfId="7" applyNumberFormat="1" applyFont="1" applyFill="1" applyBorder="1" applyAlignment="1" applyProtection="1">
      <alignment horizontal="center" vertical="center" wrapText="1"/>
      <protection locked="0"/>
    </xf>
    <xf numFmtId="3" fontId="79" fillId="0" borderId="97" xfId="33" applyNumberFormat="1" applyFont="1" applyFill="1" applyBorder="1" applyAlignment="1" applyProtection="1">
      <alignment horizontal="center" vertical="center" wrapText="1"/>
    </xf>
    <xf numFmtId="3" fontId="79" fillId="0" borderId="98" xfId="33" applyNumberFormat="1" applyFont="1" applyFill="1" applyBorder="1" applyAlignment="1" applyProtection="1">
      <alignment horizontal="center" vertical="center" wrapText="1"/>
    </xf>
    <xf numFmtId="3" fontId="79" fillId="0" borderId="99" xfId="33" applyNumberFormat="1" applyFont="1" applyFill="1" applyBorder="1" applyAlignment="1" applyProtection="1">
      <alignment horizontal="center" vertical="center" wrapText="1"/>
    </xf>
    <xf numFmtId="0" fontId="111" fillId="0" borderId="2" xfId="7" applyFont="1" applyFill="1" applyBorder="1" applyAlignment="1" applyProtection="1">
      <alignment horizontal="center" vertical="center" wrapText="1"/>
      <protection locked="0"/>
    </xf>
    <xf numFmtId="0" fontId="82" fillId="0" borderId="2" xfId="7" applyFont="1" applyFill="1" applyBorder="1" applyAlignment="1" applyProtection="1">
      <alignment horizontal="right" vertical="center" wrapText="1"/>
    </xf>
    <xf numFmtId="170" fontId="112" fillId="0" borderId="2" xfId="7" applyNumberFormat="1" applyFont="1" applyFill="1" applyBorder="1" applyAlignment="1" applyProtection="1">
      <alignment horizontal="center" vertical="center"/>
      <protection locked="0"/>
    </xf>
    <xf numFmtId="170" fontId="82" fillId="0" borderId="2" xfId="7" applyNumberFormat="1" applyFont="1" applyFill="1" applyBorder="1" applyAlignment="1" applyProtection="1">
      <alignment horizontal="right" vertical="center"/>
    </xf>
    <xf numFmtId="0" fontId="118" fillId="0" borderId="20" xfId="24" applyFont="1" applyBorder="1" applyAlignment="1" applyProtection="1">
      <alignment horizontal="center" vertical="center"/>
      <protection locked="0"/>
    </xf>
    <xf numFmtId="0" fontId="113" fillId="0" borderId="23" xfId="0" applyFont="1" applyBorder="1" applyAlignment="1" applyProtection="1">
      <alignment horizontal="center" vertical="center"/>
      <protection locked="0"/>
    </xf>
    <xf numFmtId="0" fontId="113" fillId="0" borderId="54" xfId="0" applyFont="1" applyBorder="1" applyAlignment="1" applyProtection="1">
      <alignment horizontal="center" vertical="center"/>
      <protection locked="0"/>
    </xf>
    <xf numFmtId="0" fontId="63" fillId="0" borderId="20" xfId="14" applyFont="1" applyFill="1" applyBorder="1" applyAlignment="1" applyProtection="1">
      <alignment horizontal="right" vertical="center" wrapText="1"/>
    </xf>
    <xf numFmtId="0" fontId="63" fillId="0" borderId="23" xfId="14" applyFont="1" applyFill="1" applyBorder="1" applyAlignment="1" applyProtection="1">
      <alignment horizontal="right" vertical="center" wrapText="1"/>
    </xf>
    <xf numFmtId="0" fontId="118" fillId="14" borderId="20" xfId="24" applyFont="1" applyFill="1" applyBorder="1" applyAlignment="1" applyProtection="1">
      <alignment horizontal="center" vertical="center" wrapText="1"/>
      <protection locked="0"/>
    </xf>
    <xf numFmtId="0" fontId="118" fillId="14" borderId="23" xfId="24" applyFont="1" applyFill="1" applyBorder="1" applyAlignment="1" applyProtection="1">
      <alignment horizontal="center" vertical="center" wrapText="1"/>
      <protection locked="0"/>
    </xf>
    <xf numFmtId="0" fontId="118" fillId="14" borderId="22" xfId="24" applyFont="1" applyFill="1" applyBorder="1" applyAlignment="1" applyProtection="1">
      <alignment horizontal="center" vertical="center" wrapText="1"/>
      <protection locked="0"/>
    </xf>
    <xf numFmtId="0" fontId="111" fillId="0" borderId="20" xfId="7" applyNumberFormat="1" applyFont="1" applyFill="1" applyBorder="1" applyAlignment="1" applyProtection="1">
      <alignment horizontal="center" vertical="center" wrapText="1"/>
      <protection locked="0"/>
    </xf>
    <xf numFmtId="0" fontId="111" fillId="0" borderId="23" xfId="7" applyNumberFormat="1" applyFont="1" applyFill="1" applyBorder="1" applyAlignment="1" applyProtection="1">
      <alignment horizontal="center" vertical="center" wrapText="1"/>
      <protection locked="0"/>
    </xf>
    <xf numFmtId="0" fontId="111" fillId="0" borderId="22" xfId="7" applyNumberFormat="1" applyFont="1" applyFill="1" applyBorder="1" applyAlignment="1" applyProtection="1">
      <alignment horizontal="center" vertical="center" wrapText="1"/>
      <protection locked="0"/>
    </xf>
    <xf numFmtId="0" fontId="67" fillId="0" borderId="20" xfId="7" applyFont="1" applyFill="1" applyBorder="1" applyAlignment="1" applyProtection="1">
      <alignment horizontal="right" vertical="center" wrapText="1"/>
    </xf>
    <xf numFmtId="0" fontId="67" fillId="0" borderId="22" xfId="7" applyFont="1" applyFill="1" applyBorder="1" applyAlignment="1" applyProtection="1">
      <alignment horizontal="right" vertical="center" wrapText="1"/>
    </xf>
    <xf numFmtId="0" fontId="111" fillId="0" borderId="20" xfId="7" applyFont="1" applyFill="1" applyBorder="1" applyAlignment="1" applyProtection="1">
      <alignment horizontal="center" vertical="center" wrapText="1"/>
      <protection locked="0"/>
    </xf>
    <xf numFmtId="0" fontId="111" fillId="0" borderId="23" xfId="7" applyFont="1" applyFill="1" applyBorder="1" applyAlignment="1" applyProtection="1">
      <alignment horizontal="center" vertical="center" wrapText="1"/>
      <protection locked="0"/>
    </xf>
    <xf numFmtId="0" fontId="111" fillId="0" borderId="54" xfId="7" applyFont="1" applyFill="1" applyBorder="1" applyAlignment="1" applyProtection="1">
      <alignment horizontal="center" vertical="center" wrapText="1"/>
      <protection locked="0"/>
    </xf>
    <xf numFmtId="1" fontId="113" fillId="14" borderId="20" xfId="33" applyNumberFormat="1" applyFont="1" applyBorder="1" applyAlignment="1" applyProtection="1">
      <alignment horizontal="center" vertical="center" wrapText="1"/>
      <protection locked="0"/>
    </xf>
    <xf numFmtId="1" fontId="113" fillId="14" borderId="23" xfId="33" applyNumberFormat="1" applyFont="1" applyBorder="1" applyAlignment="1" applyProtection="1">
      <alignment horizontal="center" vertical="center" wrapText="1"/>
      <protection locked="0"/>
    </xf>
    <xf numFmtId="1" fontId="113" fillId="14" borderId="22" xfId="33" applyNumberFormat="1" applyFont="1" applyBorder="1" applyAlignment="1" applyProtection="1">
      <alignment horizontal="center" vertical="center" wrapText="1"/>
      <protection locked="0"/>
    </xf>
    <xf numFmtId="0" fontId="67" fillId="0" borderId="2" xfId="7" applyFont="1" applyFill="1" applyBorder="1" applyAlignment="1" applyProtection="1">
      <alignment horizontal="right" vertical="center" wrapText="1"/>
    </xf>
    <xf numFmtId="3" fontId="117" fillId="13" borderId="2" xfId="7" applyNumberFormat="1" applyFont="1" applyFill="1" applyBorder="1" applyAlignment="1" applyProtection="1">
      <alignment horizontal="center" vertical="center"/>
      <protection locked="0"/>
    </xf>
    <xf numFmtId="0" fontId="111" fillId="0" borderId="72" xfId="7" applyFont="1" applyFill="1" applyBorder="1" applyAlignment="1" applyProtection="1">
      <alignment horizontal="center" vertical="center" wrapText="1"/>
      <protection locked="0"/>
    </xf>
    <xf numFmtId="0" fontId="111" fillId="0" borderId="70" xfId="7" applyFont="1" applyFill="1" applyBorder="1" applyAlignment="1" applyProtection="1">
      <alignment horizontal="center" vertical="center" wrapText="1"/>
      <protection locked="0"/>
    </xf>
    <xf numFmtId="0" fontId="111" fillId="0" borderId="71" xfId="7" applyFont="1" applyFill="1" applyBorder="1" applyAlignment="1" applyProtection="1">
      <alignment horizontal="center" vertical="center" wrapText="1"/>
      <protection locked="0"/>
    </xf>
    <xf numFmtId="0" fontId="67" fillId="0" borderId="72" xfId="7" applyFont="1" applyFill="1" applyBorder="1" applyAlignment="1" applyProtection="1">
      <alignment horizontal="right" vertical="center" wrapText="1"/>
    </xf>
    <xf numFmtId="0" fontId="67" fillId="0" borderId="71" xfId="7" applyFont="1" applyFill="1" applyBorder="1" applyAlignment="1" applyProtection="1">
      <alignment horizontal="right" vertical="center" wrapText="1"/>
    </xf>
    <xf numFmtId="0" fontId="111" fillId="0" borderId="73" xfId="7" applyFont="1" applyFill="1" applyBorder="1" applyAlignment="1" applyProtection="1">
      <alignment horizontal="center" vertical="center" wrapText="1"/>
      <protection locked="0"/>
    </xf>
    <xf numFmtId="0" fontId="31" fillId="0" borderId="6" xfId="7" applyFont="1" applyFill="1" applyBorder="1" applyAlignment="1" applyProtection="1">
      <alignment horizontal="left" vertical="center" wrapText="1"/>
    </xf>
    <xf numFmtId="0" fontId="31" fillId="0" borderId="0" xfId="7" applyFont="1" applyFill="1" applyBorder="1" applyAlignment="1" applyProtection="1">
      <alignment horizontal="left" vertical="center" wrapText="1"/>
    </xf>
    <xf numFmtId="0" fontId="31" fillId="0" borderId="7" xfId="7" applyFont="1" applyFill="1" applyBorder="1" applyAlignment="1" applyProtection="1">
      <alignment horizontal="left" vertical="center" wrapText="1"/>
    </xf>
    <xf numFmtId="0" fontId="115" fillId="10" borderId="6" xfId="7" applyFont="1" applyFill="1" applyBorder="1" applyAlignment="1" applyProtection="1">
      <alignment horizontal="center" vertical="center" wrapText="1"/>
      <protection locked="0"/>
    </xf>
    <xf numFmtId="0" fontId="115" fillId="10" borderId="0" xfId="7" applyFont="1" applyFill="1" applyBorder="1" applyAlignment="1" applyProtection="1">
      <alignment horizontal="center" vertical="center" wrapText="1"/>
      <protection locked="0"/>
    </xf>
    <xf numFmtId="0" fontId="115" fillId="10" borderId="7" xfId="7" applyFont="1" applyFill="1" applyBorder="1" applyAlignment="1" applyProtection="1">
      <alignment horizontal="center" vertical="center" wrapText="1"/>
      <protection locked="0"/>
    </xf>
    <xf numFmtId="0" fontId="115" fillId="10" borderId="8" xfId="7" applyFont="1" applyFill="1" applyBorder="1" applyAlignment="1" applyProtection="1">
      <alignment horizontal="center" vertical="center" wrapText="1"/>
      <protection locked="0"/>
    </xf>
    <xf numFmtId="0" fontId="115" fillId="10" borderId="9" xfId="7" applyFont="1" applyFill="1" applyBorder="1" applyAlignment="1" applyProtection="1">
      <alignment horizontal="center" vertical="center" wrapText="1"/>
      <protection locked="0"/>
    </xf>
    <xf numFmtId="0" fontId="115" fillId="10" borderId="10" xfId="7" applyFont="1" applyFill="1" applyBorder="1" applyAlignment="1" applyProtection="1">
      <alignment horizontal="center" vertical="center" wrapText="1"/>
      <protection locked="0"/>
    </xf>
    <xf numFmtId="0" fontId="10" fillId="0" borderId="0" xfId="7" applyFont="1" applyFill="1" applyBorder="1" applyAlignment="1" applyProtection="1">
      <alignment horizontal="center" vertical="top"/>
    </xf>
    <xf numFmtId="0" fontId="67" fillId="0" borderId="53" xfId="7" applyFont="1" applyFill="1" applyBorder="1" applyAlignment="1" applyProtection="1">
      <alignment horizontal="right" vertical="center" wrapText="1"/>
    </xf>
    <xf numFmtId="0" fontId="81" fillId="0" borderId="57" xfId="7" applyFont="1" applyFill="1" applyBorder="1" applyAlignment="1" applyProtection="1">
      <alignment horizontal="right" vertical="center" wrapText="1"/>
    </xf>
    <xf numFmtId="0" fontId="114" fillId="0" borderId="0" xfId="7" applyFont="1" applyFill="1" applyBorder="1" applyAlignment="1" applyProtection="1">
      <alignment horizontal="center" vertical="top"/>
    </xf>
    <xf numFmtId="0" fontId="67" fillId="0" borderId="69" xfId="7" applyFont="1" applyFill="1" applyBorder="1" applyAlignment="1" applyProtection="1">
      <alignment horizontal="right" vertical="center" wrapText="1"/>
    </xf>
    <xf numFmtId="0" fontId="81" fillId="0" borderId="53" xfId="7" applyFont="1" applyFill="1" applyBorder="1" applyAlignment="1" applyProtection="1">
      <alignment horizontal="right" vertical="center" wrapText="1"/>
    </xf>
    <xf numFmtId="0" fontId="81" fillId="0" borderId="22" xfId="7" applyFont="1" applyFill="1" applyBorder="1" applyAlignment="1" applyProtection="1">
      <alignment horizontal="right" vertical="center" wrapText="1"/>
    </xf>
    <xf numFmtId="0" fontId="82" fillId="0" borderId="53" xfId="7" applyFont="1" applyFill="1" applyBorder="1" applyAlignment="1" applyProtection="1">
      <alignment horizontal="right" vertical="center"/>
    </xf>
    <xf numFmtId="0" fontId="82" fillId="0" borderId="22" xfId="7" applyFont="1" applyFill="1" applyBorder="1" applyAlignment="1" applyProtection="1">
      <alignment horizontal="right" vertical="center"/>
    </xf>
    <xf numFmtId="0" fontId="111" fillId="13" borderId="2" xfId="7" applyFont="1" applyFill="1" applyBorder="1" applyAlignment="1" applyProtection="1">
      <alignment horizontal="center" vertical="center" wrapText="1"/>
      <protection locked="0"/>
    </xf>
    <xf numFmtId="0" fontId="81" fillId="0" borderId="2" xfId="7" applyFont="1" applyFill="1" applyBorder="1" applyAlignment="1" applyProtection="1">
      <alignment horizontal="right" vertical="center" wrapText="1"/>
    </xf>
    <xf numFmtId="0" fontId="82" fillId="0" borderId="2" xfId="7" applyFont="1" applyFill="1" applyBorder="1" applyAlignment="1" applyProtection="1">
      <alignment horizontal="right" vertical="center"/>
    </xf>
    <xf numFmtId="167" fontId="111" fillId="13" borderId="20" xfId="7" applyNumberFormat="1" applyFont="1" applyFill="1" applyBorder="1" applyAlignment="1" applyProtection="1">
      <alignment horizontal="center" vertical="center" wrapText="1"/>
      <protection locked="0"/>
    </xf>
    <xf numFmtId="167" fontId="111" fillId="13" borderId="23" xfId="7" applyNumberFormat="1" applyFont="1" applyFill="1" applyBorder="1" applyAlignment="1" applyProtection="1">
      <alignment horizontal="center" vertical="center" wrapText="1"/>
      <protection locked="0"/>
    </xf>
    <xf numFmtId="167" fontId="111" fillId="13" borderId="22" xfId="7" applyNumberFormat="1" applyFont="1" applyFill="1" applyBorder="1" applyAlignment="1" applyProtection="1">
      <alignment horizontal="center" vertical="center" wrapText="1"/>
      <protection locked="0"/>
    </xf>
    <xf numFmtId="0" fontId="111" fillId="11" borderId="20" xfId="7" applyFont="1" applyFill="1" applyBorder="1" applyAlignment="1" applyProtection="1">
      <alignment horizontal="center" vertical="center" wrapText="1"/>
    </xf>
    <xf numFmtId="0" fontId="111" fillId="11" borderId="23" xfId="7" applyFont="1" applyFill="1" applyBorder="1" applyAlignment="1" applyProtection="1">
      <alignment horizontal="center" vertical="center" wrapText="1"/>
    </xf>
    <xf numFmtId="0" fontId="111" fillId="11" borderId="54" xfId="7" applyFont="1" applyFill="1" applyBorder="1" applyAlignment="1" applyProtection="1">
      <alignment horizontal="center" vertical="center" wrapText="1"/>
    </xf>
    <xf numFmtId="175" fontId="113" fillId="14" borderId="20" xfId="33" applyNumberFormat="1" applyFont="1" applyBorder="1" applyAlignment="1" applyProtection="1">
      <alignment horizontal="center" vertical="center"/>
      <protection locked="0"/>
    </xf>
    <xf numFmtId="175" fontId="113" fillId="14" borderId="23" xfId="33" applyNumberFormat="1" applyFont="1" applyBorder="1" applyAlignment="1" applyProtection="1">
      <alignment horizontal="center" vertical="center"/>
      <protection locked="0"/>
    </xf>
    <xf numFmtId="175" fontId="113" fillId="14" borderId="22" xfId="33" applyNumberFormat="1" applyFont="1" applyBorder="1" applyAlignment="1" applyProtection="1">
      <alignment horizontal="center" vertical="center"/>
      <protection locked="0"/>
    </xf>
    <xf numFmtId="0" fontId="63" fillId="0" borderId="23" xfId="14" applyFont="1" applyFill="1" applyBorder="1" applyAlignment="1" applyProtection="1">
      <alignment horizontal="right" vertical="center"/>
    </xf>
    <xf numFmtId="0" fontId="63" fillId="0" borderId="22" xfId="14" applyFont="1" applyFill="1" applyBorder="1" applyAlignment="1" applyProtection="1">
      <alignment horizontal="right" vertical="center"/>
    </xf>
    <xf numFmtId="0" fontId="63" fillId="0" borderId="53" xfId="14" applyFont="1" applyFill="1" applyBorder="1" applyAlignment="1" applyProtection="1">
      <alignment horizontal="right" vertical="center"/>
    </xf>
    <xf numFmtId="0" fontId="116" fillId="0" borderId="53" xfId="7" applyFont="1" applyFill="1" applyBorder="1" applyAlignment="1" applyProtection="1">
      <alignment horizontal="right" vertical="center"/>
    </xf>
    <xf numFmtId="0" fontId="116" fillId="0" borderId="22" xfId="7" applyFont="1" applyFill="1" applyBorder="1" applyAlignment="1" applyProtection="1">
      <alignment horizontal="right" vertical="center"/>
    </xf>
    <xf numFmtId="0" fontId="69" fillId="11" borderId="6" xfId="7" applyFont="1" applyFill="1" applyBorder="1" applyAlignment="1" applyProtection="1">
      <alignment horizontal="left" vertical="center" wrapText="1"/>
    </xf>
    <xf numFmtId="0" fontId="69" fillId="11" borderId="0" xfId="7" applyFont="1" applyFill="1" applyBorder="1" applyAlignment="1" applyProtection="1">
      <alignment horizontal="left" vertical="center" wrapText="1"/>
    </xf>
    <xf numFmtId="0" fontId="69" fillId="11" borderId="7" xfId="7" applyFont="1" applyFill="1" applyBorder="1" applyAlignment="1" applyProtection="1">
      <alignment horizontal="left" vertical="center" wrapText="1"/>
    </xf>
    <xf numFmtId="0" fontId="10" fillId="0" borderId="0" xfId="7" applyFill="1" applyBorder="1" applyAlignment="1" applyProtection="1">
      <alignment horizontal="center" vertical="top"/>
    </xf>
    <xf numFmtId="0" fontId="115" fillId="15" borderId="63" xfId="7" applyFont="1" applyFill="1" applyBorder="1" applyAlignment="1" applyProtection="1">
      <alignment horizontal="center" vertical="center"/>
      <protection locked="0"/>
    </xf>
    <xf numFmtId="0" fontId="10" fillId="0" borderId="0" xfId="7" applyFill="1" applyBorder="1" applyAlignment="1" applyProtection="1">
      <alignment horizontal="center" vertical="center"/>
    </xf>
    <xf numFmtId="0" fontId="23" fillId="0" borderId="22" xfId="7" applyFont="1" applyFill="1" applyBorder="1" applyAlignment="1" applyProtection="1">
      <alignment horizontal="left" vertical="center" wrapText="1"/>
    </xf>
    <xf numFmtId="0" fontId="33" fillId="0" borderId="28" xfId="7" applyFont="1" applyFill="1" applyBorder="1" applyAlignment="1" applyProtection="1">
      <alignment horizontal="left" vertical="center" wrapText="1"/>
    </xf>
    <xf numFmtId="0" fontId="33" fillId="8" borderId="23" xfId="7" applyFont="1" applyFill="1" applyBorder="1" applyAlignment="1" applyProtection="1">
      <alignment horizontal="left" vertical="center" wrapText="1"/>
    </xf>
    <xf numFmtId="0" fontId="33" fillId="8" borderId="22" xfId="7" applyFont="1" applyFill="1" applyBorder="1" applyAlignment="1" applyProtection="1">
      <alignment horizontal="left" vertical="center" wrapText="1"/>
    </xf>
    <xf numFmtId="3" fontId="16" fillId="0" borderId="20" xfId="33" applyNumberFormat="1" applyFont="1" applyFill="1" applyBorder="1" applyAlignment="1" applyProtection="1">
      <alignment horizontal="center" vertical="center" wrapText="1"/>
    </xf>
    <xf numFmtId="3" fontId="16" fillId="0" borderId="23" xfId="33" applyNumberFormat="1" applyFont="1" applyFill="1" applyBorder="1" applyAlignment="1" applyProtection="1">
      <alignment horizontal="center" vertical="center" wrapText="1"/>
    </xf>
    <xf numFmtId="3" fontId="16" fillId="0" borderId="22" xfId="33" applyNumberFormat="1" applyFont="1" applyFill="1" applyBorder="1" applyAlignment="1" applyProtection="1">
      <alignment horizontal="center" vertical="center" wrapText="1"/>
    </xf>
    <xf numFmtId="1" fontId="30" fillId="13" borderId="20" xfId="7" applyNumberFormat="1" applyFont="1" applyFill="1" applyBorder="1" applyAlignment="1" applyProtection="1">
      <alignment horizontal="center" vertical="center" wrapText="1"/>
      <protection locked="0"/>
    </xf>
    <xf numFmtId="1" fontId="30" fillId="13" borderId="23" xfId="7" applyNumberFormat="1" applyFont="1" applyFill="1" applyBorder="1" applyAlignment="1" applyProtection="1">
      <alignment horizontal="center" vertical="center" wrapText="1"/>
      <protection locked="0"/>
    </xf>
    <xf numFmtId="1" fontId="30" fillId="13" borderId="22" xfId="7" applyNumberFormat="1" applyFont="1" applyFill="1" applyBorder="1" applyAlignment="1" applyProtection="1">
      <alignment horizontal="center" vertical="center" wrapText="1"/>
      <protection locked="0"/>
    </xf>
    <xf numFmtId="0" fontId="14" fillId="0" borderId="20" xfId="7" applyFont="1" applyFill="1" applyBorder="1" applyAlignment="1" applyProtection="1">
      <alignment horizontal="left" vertical="center" wrapText="1" indent="1"/>
    </xf>
    <xf numFmtId="0" fontId="14" fillId="0" borderId="23" xfId="7" applyFont="1" applyFill="1" applyBorder="1" applyAlignment="1" applyProtection="1">
      <alignment horizontal="left" vertical="center" wrapText="1" indent="1"/>
    </xf>
    <xf numFmtId="0" fontId="14" fillId="0" borderId="54" xfId="7" applyFont="1" applyFill="1" applyBorder="1" applyAlignment="1" applyProtection="1">
      <alignment horizontal="left" vertical="center" wrapText="1" indent="1"/>
    </xf>
    <xf numFmtId="0" fontId="77" fillId="3" borderId="27" xfId="7" applyFont="1" applyFill="1" applyBorder="1" applyAlignment="1" applyProtection="1">
      <alignment horizontal="center" vertical="center" wrapText="1"/>
    </xf>
    <xf numFmtId="0" fontId="77" fillId="3" borderId="28" xfId="7" applyFont="1" applyFill="1" applyBorder="1" applyAlignment="1" applyProtection="1">
      <alignment horizontal="center" vertical="center" wrapText="1"/>
    </xf>
    <xf numFmtId="0" fontId="12" fillId="0" borderId="0" xfId="7" applyFont="1" applyFill="1" applyBorder="1" applyAlignment="1" applyProtection="1">
      <alignment horizontal="left" vertical="top"/>
    </xf>
    <xf numFmtId="0" fontId="72" fillId="0" borderId="0" xfId="7" applyFont="1" applyFill="1" applyBorder="1" applyAlignment="1" applyProtection="1">
      <alignment horizontal="left" vertical="top"/>
    </xf>
    <xf numFmtId="0" fontId="14" fillId="0" borderId="0" xfId="7" applyFont="1" applyFill="1" applyBorder="1" applyAlignment="1" applyProtection="1">
      <alignment horizontal="left" vertical="top" wrapText="1"/>
    </xf>
    <xf numFmtId="0" fontId="14" fillId="0" borderId="0" xfId="7" applyFont="1" applyFill="1" applyBorder="1" applyAlignment="1" applyProtection="1">
      <alignment horizontal="left" vertical="center" wrapText="1"/>
    </xf>
    <xf numFmtId="0" fontId="36" fillId="11" borderId="6" xfId="7" applyFont="1" applyFill="1" applyBorder="1" applyAlignment="1" applyProtection="1">
      <alignment horizontal="center" vertical="center" wrapText="1"/>
    </xf>
    <xf numFmtId="0" fontId="36" fillId="11" borderId="0" xfId="7" applyFont="1" applyFill="1" applyBorder="1" applyAlignment="1" applyProtection="1">
      <alignment horizontal="center" vertical="center" wrapText="1"/>
    </xf>
    <xf numFmtId="0" fontId="36" fillId="11" borderId="7" xfId="7" applyFont="1" applyFill="1" applyBorder="1" applyAlignment="1" applyProtection="1">
      <alignment horizontal="center" vertical="center" wrapText="1"/>
    </xf>
    <xf numFmtId="0" fontId="63" fillId="0" borderId="53" xfId="14" applyFont="1" applyFill="1" applyBorder="1" applyAlignment="1" applyProtection="1">
      <alignment horizontal="right" vertical="center" wrapText="1"/>
    </xf>
    <xf numFmtId="0" fontId="63" fillId="0" borderId="22" xfId="14" applyFont="1" applyFill="1" applyBorder="1" applyAlignment="1" applyProtection="1">
      <alignment horizontal="right" vertical="center" wrapText="1"/>
    </xf>
    <xf numFmtId="0" fontId="38" fillId="0" borderId="26" xfId="14" applyFont="1" applyFill="1" applyBorder="1" applyAlignment="1" applyProtection="1">
      <alignment horizontal="center" vertical="center" wrapText="1"/>
    </xf>
    <xf numFmtId="0" fontId="38" fillId="0" borderId="13" xfId="14" applyFont="1" applyFill="1" applyBorder="1" applyAlignment="1" applyProtection="1">
      <alignment horizontal="center" vertical="center" wrapText="1"/>
    </xf>
    <xf numFmtId="0" fontId="38" fillId="0" borderId="27" xfId="14" applyFont="1" applyFill="1" applyBorder="1" applyAlignment="1" applyProtection="1">
      <alignment horizontal="center" vertical="center" wrapText="1"/>
    </xf>
    <xf numFmtId="0" fontId="52" fillId="12" borderId="13" xfId="7" applyFont="1" applyFill="1" applyBorder="1" applyAlignment="1" applyProtection="1">
      <alignment horizontal="center" vertical="center" wrapText="1"/>
    </xf>
    <xf numFmtId="0" fontId="52" fillId="12" borderId="62" xfId="7" applyFont="1" applyFill="1" applyBorder="1" applyAlignment="1" applyProtection="1">
      <alignment horizontal="center" vertical="center" wrapText="1"/>
    </xf>
    <xf numFmtId="49" fontId="63" fillId="0" borderId="20" xfId="14" applyNumberFormat="1" applyFont="1" applyFill="1" applyBorder="1" applyAlignment="1" applyProtection="1">
      <alignment horizontal="right" vertical="center" wrapText="1"/>
    </xf>
    <xf numFmtId="49" fontId="63" fillId="0" borderId="23" xfId="14" applyNumberFormat="1" applyFont="1" applyFill="1" applyBorder="1" applyAlignment="1" applyProtection="1">
      <alignment horizontal="right" vertical="center" wrapText="1"/>
    </xf>
    <xf numFmtId="49" fontId="63" fillId="0" borderId="22" xfId="14" applyNumberFormat="1" applyFont="1" applyFill="1" applyBorder="1" applyAlignment="1" applyProtection="1">
      <alignment horizontal="right" vertical="center" wrapText="1"/>
    </xf>
    <xf numFmtId="0" fontId="113" fillId="14" borderId="20" xfId="33" applyFont="1" applyBorder="1" applyAlignment="1" applyProtection="1">
      <alignment horizontal="center" vertical="center"/>
      <protection locked="0"/>
    </xf>
    <xf numFmtId="0" fontId="113" fillId="14" borderId="23" xfId="33" applyFont="1" applyBorder="1" applyAlignment="1" applyProtection="1">
      <alignment horizontal="center" vertical="center"/>
      <protection locked="0"/>
    </xf>
    <xf numFmtId="0" fontId="113" fillId="14" borderId="22" xfId="33" applyFont="1" applyBorder="1" applyAlignment="1" applyProtection="1">
      <alignment horizontal="center" vertical="center"/>
      <protection locked="0"/>
    </xf>
    <xf numFmtId="0" fontId="113" fillId="14" borderId="2" xfId="33" applyFont="1" applyBorder="1" applyAlignment="1" applyProtection="1">
      <alignment horizontal="center" vertical="center" wrapText="1"/>
      <protection locked="0"/>
    </xf>
    <xf numFmtId="0" fontId="63" fillId="0" borderId="2" xfId="14" applyFont="1" applyFill="1" applyBorder="1" applyAlignment="1" applyProtection="1">
      <alignment horizontal="right" vertical="center" wrapText="1"/>
    </xf>
    <xf numFmtId="0" fontId="14" fillId="0" borderId="6" xfId="7" applyFont="1" applyFill="1" applyBorder="1" applyAlignment="1" applyProtection="1">
      <alignment horizontal="left" vertical="center" wrapText="1"/>
    </xf>
    <xf numFmtId="0" fontId="14" fillId="0" borderId="0" xfId="7" applyFont="1" applyFill="1" applyBorder="1" applyAlignment="1" applyProtection="1">
      <alignment horizontal="left" vertical="center" wrapText="1" indent="1"/>
    </xf>
    <xf numFmtId="0" fontId="14" fillId="0" borderId="7" xfId="7" applyFont="1" applyFill="1" applyBorder="1" applyAlignment="1" applyProtection="1">
      <alignment horizontal="left" vertical="center" wrapText="1" indent="1"/>
    </xf>
    <xf numFmtId="0" fontId="17" fillId="6" borderId="53" xfId="7" applyFont="1" applyFill="1" applyBorder="1" applyAlignment="1" applyProtection="1">
      <alignment horizontal="left" vertical="top" wrapText="1"/>
    </xf>
    <xf numFmtId="0" fontId="17" fillId="6" borderId="23" xfId="7" applyFont="1" applyFill="1" applyBorder="1" applyAlignment="1" applyProtection="1">
      <alignment horizontal="left" vertical="top" wrapText="1"/>
    </xf>
    <xf numFmtId="0" fontId="17" fillId="6" borderId="54" xfId="7" applyFont="1" applyFill="1" applyBorder="1" applyAlignment="1" applyProtection="1">
      <alignment horizontal="left" vertical="top" wrapText="1"/>
    </xf>
    <xf numFmtId="0" fontId="14" fillId="0" borderId="53" xfId="7" applyFont="1" applyFill="1" applyBorder="1" applyAlignment="1" applyProtection="1">
      <alignment horizontal="left" vertical="center" wrapText="1"/>
    </xf>
    <xf numFmtId="0" fontId="14" fillId="0" borderId="23" xfId="7" applyFont="1" applyFill="1" applyBorder="1" applyAlignment="1" applyProtection="1">
      <alignment horizontal="left" vertical="center" wrapText="1"/>
    </xf>
    <xf numFmtId="0" fontId="13" fillId="0" borderId="23" xfId="7" applyFont="1" applyFill="1" applyBorder="1" applyAlignment="1" applyProtection="1">
      <alignment horizontal="left" vertical="center" wrapText="1" indent="1"/>
    </xf>
    <xf numFmtId="0" fontId="13" fillId="0" borderId="54" xfId="7" applyFont="1" applyFill="1" applyBorder="1" applyAlignment="1" applyProtection="1">
      <alignment horizontal="left" vertical="center" wrapText="1" indent="1"/>
    </xf>
    <xf numFmtId="7" fontId="85" fillId="15" borderId="20" xfId="2" applyNumberFormat="1" applyFont="1" applyFill="1" applyBorder="1" applyAlignment="1" applyProtection="1">
      <alignment horizontal="right" vertical="center" wrapText="1"/>
      <protection locked="0"/>
    </xf>
    <xf numFmtId="7" fontId="85" fillId="15" borderId="23" xfId="2" applyNumberFormat="1" applyFont="1" applyFill="1" applyBorder="1" applyAlignment="1" applyProtection="1">
      <alignment horizontal="right" vertical="center" wrapText="1"/>
      <protection locked="0"/>
    </xf>
    <xf numFmtId="7" fontId="85" fillId="15" borderId="22" xfId="2" applyNumberFormat="1" applyFont="1" applyFill="1" applyBorder="1" applyAlignment="1" applyProtection="1">
      <alignment horizontal="right" vertical="center" wrapText="1"/>
      <protection locked="0"/>
    </xf>
    <xf numFmtId="0" fontId="77" fillId="3" borderId="26" xfId="7" applyFont="1" applyFill="1" applyBorder="1" applyAlignment="1" applyProtection="1">
      <alignment horizontal="center" vertical="center" wrapText="1"/>
    </xf>
    <xf numFmtId="0" fontId="77" fillId="3" borderId="13" xfId="7" applyFont="1" applyFill="1" applyBorder="1" applyAlignment="1" applyProtection="1">
      <alignment horizontal="center" vertical="center" wrapText="1"/>
    </xf>
    <xf numFmtId="7" fontId="85" fillId="0" borderId="20" xfId="14" applyNumberFormat="1" applyFont="1" applyFill="1" applyBorder="1" applyAlignment="1" applyProtection="1">
      <alignment horizontal="right" vertical="center" wrapText="1"/>
    </xf>
    <xf numFmtId="7" fontId="85" fillId="0" borderId="23" xfId="14" applyNumberFormat="1" applyFont="1" applyFill="1" applyBorder="1" applyAlignment="1" applyProtection="1">
      <alignment horizontal="right" vertical="center" wrapText="1"/>
    </xf>
    <xf numFmtId="7" fontId="85" fillId="0" borderId="22" xfId="14" applyNumberFormat="1" applyFont="1" applyFill="1" applyBorder="1" applyAlignment="1" applyProtection="1">
      <alignment horizontal="right" vertical="center" wrapText="1"/>
    </xf>
    <xf numFmtId="0" fontId="23" fillId="0" borderId="20" xfId="7" applyFont="1" applyFill="1" applyBorder="1" applyAlignment="1" applyProtection="1">
      <alignment horizontal="right" vertical="center" wrapText="1"/>
    </xf>
    <xf numFmtId="0" fontId="23" fillId="0" borderId="23" xfId="7" applyFont="1" applyFill="1" applyBorder="1" applyAlignment="1" applyProtection="1">
      <alignment horizontal="right" vertical="center" wrapText="1"/>
    </xf>
    <xf numFmtId="0" fontId="23" fillId="0" borderId="22" xfId="7" applyFont="1" applyFill="1" applyBorder="1" applyAlignment="1" applyProtection="1">
      <alignment horizontal="right" vertical="center" wrapText="1"/>
    </xf>
    <xf numFmtId="0" fontId="79" fillId="14" borderId="71" xfId="33" applyFont="1" applyBorder="1" applyAlignment="1" applyProtection="1">
      <alignment horizontal="center" vertical="center" wrapText="1"/>
      <protection locked="0"/>
    </xf>
    <xf numFmtId="0" fontId="79" fillId="14" borderId="47" xfId="33" applyFont="1" applyBorder="1" applyAlignment="1" applyProtection="1">
      <alignment horizontal="center" vertical="center" wrapText="1"/>
      <protection locked="0"/>
    </xf>
    <xf numFmtId="0" fontId="115" fillId="15" borderId="3" xfId="7" applyFont="1" applyFill="1" applyBorder="1" applyAlignment="1" applyProtection="1">
      <alignment horizontal="center" vertical="center"/>
      <protection locked="0"/>
    </xf>
    <xf numFmtId="0" fontId="115" fillId="15" borderId="8" xfId="7" applyFont="1" applyFill="1" applyBorder="1" applyAlignment="1" applyProtection="1">
      <alignment horizontal="center" vertical="center"/>
      <protection locked="0"/>
    </xf>
    <xf numFmtId="0" fontId="60" fillId="0" borderId="87" xfId="0" applyFont="1" applyBorder="1" applyAlignment="1" applyProtection="1">
      <alignment horizontal="center" vertical="center"/>
      <protection locked="0"/>
    </xf>
    <xf numFmtId="0" fontId="60" fillId="0" borderId="9" xfId="0" applyFont="1" applyBorder="1" applyAlignment="1" applyProtection="1">
      <alignment horizontal="center" vertical="center"/>
      <protection locked="0"/>
    </xf>
    <xf numFmtId="0" fontId="38" fillId="0" borderId="87" xfId="0" applyFont="1" applyBorder="1" applyAlignment="1" applyProtection="1">
      <alignment horizontal="right" vertical="center"/>
    </xf>
    <xf numFmtId="0" fontId="38" fillId="0" borderId="9" xfId="0" applyFont="1" applyBorder="1" applyAlignment="1" applyProtection="1">
      <alignment horizontal="right" vertical="center"/>
    </xf>
    <xf numFmtId="0" fontId="60" fillId="0" borderId="9" xfId="0" applyFont="1" applyBorder="1" applyAlignment="1" applyProtection="1">
      <alignment horizontal="center" vertical="center"/>
    </xf>
    <xf numFmtId="0" fontId="60" fillId="0" borderId="106" xfId="0" applyFont="1" applyBorder="1" applyAlignment="1" applyProtection="1">
      <alignment horizontal="center" vertical="center"/>
    </xf>
    <xf numFmtId="0" fontId="23" fillId="0" borderId="9" xfId="7" applyFont="1" applyFill="1" applyBorder="1" applyAlignment="1" applyProtection="1">
      <alignment horizontal="right" vertical="center" wrapText="1"/>
    </xf>
    <xf numFmtId="0" fontId="23" fillId="0" borderId="106" xfId="7" applyFont="1" applyFill="1" applyBorder="1" applyAlignment="1" applyProtection="1">
      <alignment horizontal="right" vertical="center" wrapText="1"/>
    </xf>
    <xf numFmtId="0" fontId="60" fillId="0" borderId="106" xfId="0" applyFont="1" applyBorder="1" applyAlignment="1" applyProtection="1">
      <alignment horizontal="center" vertical="center"/>
      <protection locked="0"/>
    </xf>
    <xf numFmtId="0" fontId="115" fillId="15" borderId="6" xfId="7" applyFont="1" applyFill="1" applyBorder="1" applyAlignment="1" applyProtection="1">
      <alignment horizontal="center" vertical="center"/>
      <protection locked="0"/>
    </xf>
    <xf numFmtId="9" fontId="33" fillId="0" borderId="2" xfId="1" applyFont="1" applyFill="1" applyBorder="1" applyAlignment="1" applyProtection="1">
      <alignment horizontal="center" vertical="center" wrapText="1"/>
      <protection locked="0"/>
    </xf>
    <xf numFmtId="0" fontId="86" fillId="0" borderId="20" xfId="33" applyFont="1" applyFill="1" applyBorder="1" applyAlignment="1" applyProtection="1">
      <alignment horizontal="center" vertical="center" wrapText="1"/>
      <protection locked="0"/>
    </xf>
    <xf numFmtId="0" fontId="86" fillId="0" borderId="23" xfId="33" applyFont="1" applyFill="1" applyBorder="1" applyAlignment="1" applyProtection="1">
      <alignment horizontal="center" vertical="center" wrapText="1"/>
      <protection locked="0"/>
    </xf>
    <xf numFmtId="0" fontId="86" fillId="0" borderId="22" xfId="33" applyFont="1" applyFill="1" applyBorder="1" applyAlignment="1" applyProtection="1">
      <alignment horizontal="center" vertical="center" wrapText="1"/>
      <protection locked="0"/>
    </xf>
    <xf numFmtId="0" fontId="13" fillId="0" borderId="51" xfId="7" applyFont="1" applyFill="1" applyBorder="1" applyAlignment="1" applyProtection="1">
      <alignment horizontal="center" vertical="center" wrapText="1"/>
    </xf>
    <xf numFmtId="1" fontId="19" fillId="0" borderId="86" xfId="7" applyNumberFormat="1" applyFont="1" applyFill="1" applyBorder="1" applyAlignment="1" applyProtection="1">
      <alignment horizontal="center" vertical="center" wrapText="1"/>
      <protection locked="0"/>
    </xf>
    <xf numFmtId="1" fontId="19" fillId="0" borderId="58" xfId="7" applyNumberFormat="1" applyFont="1" applyFill="1" applyBorder="1" applyAlignment="1" applyProtection="1">
      <alignment horizontal="center" vertical="center" wrapText="1"/>
      <protection locked="0"/>
    </xf>
    <xf numFmtId="1" fontId="19" fillId="0" borderId="88" xfId="7" applyNumberFormat="1" applyFont="1" applyFill="1" applyBorder="1" applyAlignment="1" applyProtection="1">
      <alignment horizontal="center" vertical="center" wrapText="1"/>
      <protection locked="0"/>
    </xf>
    <xf numFmtId="0" fontId="30" fillId="0" borderId="101" xfId="7" applyFont="1" applyFill="1" applyBorder="1" applyAlignment="1" applyProtection="1">
      <alignment horizontal="center" vertical="center" wrapText="1"/>
      <protection locked="0"/>
    </xf>
    <xf numFmtId="0" fontId="13" fillId="0" borderId="101" xfId="7" applyFont="1" applyFill="1" applyBorder="1" applyAlignment="1" applyProtection="1">
      <alignment horizontal="right" vertical="center" wrapText="1"/>
    </xf>
    <xf numFmtId="9" fontId="30" fillId="0" borderId="51" xfId="1" applyFont="1" applyFill="1" applyBorder="1" applyAlignment="1" applyProtection="1">
      <alignment horizontal="center" vertical="center" wrapText="1"/>
      <protection locked="0"/>
    </xf>
    <xf numFmtId="0" fontId="13" fillId="19" borderId="86" xfId="7" applyFont="1" applyFill="1" applyBorder="1" applyAlignment="1" applyProtection="1">
      <alignment horizontal="center" vertical="center" wrapText="1"/>
      <protection locked="0"/>
    </xf>
    <xf numFmtId="0" fontId="13" fillId="19" borderId="58" xfId="7" applyFont="1" applyFill="1" applyBorder="1" applyAlignment="1" applyProtection="1">
      <alignment horizontal="center" vertical="center" wrapText="1"/>
      <protection locked="0"/>
    </xf>
    <xf numFmtId="0" fontId="13" fillId="19" borderId="88" xfId="7" applyFont="1" applyFill="1" applyBorder="1" applyAlignment="1" applyProtection="1">
      <alignment horizontal="center" vertical="center" wrapText="1"/>
      <protection locked="0"/>
    </xf>
    <xf numFmtId="0" fontId="33" fillId="0" borderId="20" xfId="7" applyFont="1" applyFill="1" applyBorder="1" applyAlignment="1" applyProtection="1">
      <alignment horizontal="center" vertical="center" wrapText="1"/>
      <protection locked="0"/>
    </xf>
    <xf numFmtId="0" fontId="33" fillId="0" borderId="23" xfId="7" applyFont="1" applyFill="1" applyBorder="1" applyAlignment="1" applyProtection="1">
      <alignment horizontal="center" vertical="center" wrapText="1"/>
      <protection locked="0"/>
    </xf>
    <xf numFmtId="0" fontId="33" fillId="0" borderId="22" xfId="7" applyFont="1" applyFill="1" applyBorder="1" applyAlignment="1" applyProtection="1">
      <alignment horizontal="center" vertical="center" wrapText="1"/>
      <protection locked="0"/>
    </xf>
    <xf numFmtId="1" fontId="60" fillId="0" borderId="20" xfId="0" applyNumberFormat="1" applyFont="1" applyBorder="1" applyAlignment="1" applyProtection="1">
      <alignment horizontal="center" vertical="center"/>
      <protection locked="0"/>
    </xf>
    <xf numFmtId="1" fontId="60" fillId="0" borderId="23" xfId="0" applyNumberFormat="1" applyFont="1" applyBorder="1" applyAlignment="1" applyProtection="1">
      <alignment horizontal="center" vertical="center"/>
      <protection locked="0"/>
    </xf>
    <xf numFmtId="1" fontId="60" fillId="0" borderId="54" xfId="0" applyNumberFormat="1" applyFont="1" applyBorder="1" applyAlignment="1" applyProtection="1">
      <alignment horizontal="center" vertical="center"/>
      <protection locked="0"/>
    </xf>
    <xf numFmtId="0" fontId="13" fillId="0" borderId="51" xfId="7" applyFont="1" applyFill="1" applyBorder="1" applyAlignment="1" applyProtection="1">
      <alignment horizontal="right" vertical="center" wrapText="1"/>
    </xf>
    <xf numFmtId="167" fontId="30" fillId="0" borderId="51" xfId="7" applyNumberFormat="1" applyFont="1" applyFill="1" applyBorder="1" applyAlignment="1" applyProtection="1">
      <alignment horizontal="center" vertical="center" wrapText="1"/>
      <protection locked="0"/>
    </xf>
    <xf numFmtId="0" fontId="13" fillId="0" borderId="20" xfId="7" applyFont="1" applyFill="1" applyBorder="1" applyAlignment="1" applyProtection="1">
      <alignment horizontal="center" vertical="center" wrapText="1"/>
    </xf>
    <xf numFmtId="0" fontId="13" fillId="0" borderId="23" xfId="7" applyFont="1" applyFill="1" applyBorder="1" applyAlignment="1" applyProtection="1">
      <alignment horizontal="center" vertical="center" wrapText="1"/>
    </xf>
    <xf numFmtId="0" fontId="13" fillId="0" borderId="22" xfId="7" applyFont="1" applyFill="1" applyBorder="1" applyAlignment="1" applyProtection="1">
      <alignment horizontal="center" vertical="center" wrapText="1"/>
    </xf>
    <xf numFmtId="167" fontId="30" fillId="0" borderId="101" xfId="7" applyNumberFormat="1" applyFont="1" applyFill="1" applyBorder="1" applyAlignment="1" applyProtection="1">
      <alignment horizontal="center" vertical="center" wrapText="1"/>
      <protection locked="0"/>
    </xf>
    <xf numFmtId="0" fontId="13" fillId="0" borderId="87" xfId="7" applyFont="1" applyFill="1" applyBorder="1" applyAlignment="1" applyProtection="1">
      <alignment horizontal="right" vertical="center" wrapText="1"/>
    </xf>
    <xf numFmtId="0" fontId="13" fillId="0" borderId="9" xfId="7" applyFont="1" applyFill="1" applyBorder="1" applyAlignment="1" applyProtection="1">
      <alignment horizontal="right" vertical="center" wrapText="1"/>
    </xf>
    <xf numFmtId="0" fontId="13" fillId="0" borderId="106" xfId="7" applyFont="1" applyFill="1" applyBorder="1" applyAlignment="1" applyProtection="1">
      <alignment horizontal="right" vertical="center" wrapText="1"/>
    </xf>
    <xf numFmtId="0" fontId="30" fillId="0" borderId="51" xfId="7" applyFont="1" applyFill="1" applyBorder="1" applyAlignment="1" applyProtection="1">
      <alignment horizontal="center" vertical="center" wrapText="1"/>
      <protection locked="0"/>
    </xf>
    <xf numFmtId="0" fontId="23" fillId="0" borderId="47" xfId="7" applyFont="1" applyFill="1" applyBorder="1" applyAlignment="1" applyProtection="1">
      <alignment horizontal="left" vertical="center" wrapText="1"/>
      <protection locked="0"/>
    </xf>
    <xf numFmtId="0" fontId="23" fillId="0" borderId="72" xfId="7" applyFont="1" applyFill="1" applyBorder="1" applyAlignment="1" applyProtection="1">
      <alignment horizontal="left" vertical="center" wrapText="1"/>
      <protection locked="0"/>
    </xf>
    <xf numFmtId="0" fontId="23" fillId="0" borderId="72" xfId="7" applyFont="1" applyFill="1" applyBorder="1" applyAlignment="1" applyProtection="1">
      <alignment horizontal="left" vertical="center" wrapText="1"/>
    </xf>
    <xf numFmtId="0" fontId="23" fillId="0" borderId="71" xfId="7" applyFont="1" applyFill="1" applyBorder="1" applyAlignment="1" applyProtection="1">
      <alignment horizontal="left" vertical="center" wrapText="1"/>
    </xf>
    <xf numFmtId="0" fontId="33" fillId="0" borderId="70" xfId="7" applyFont="1" applyFill="1" applyBorder="1" applyAlignment="1" applyProtection="1">
      <alignment vertical="center" wrapText="1"/>
    </xf>
    <xf numFmtId="0" fontId="33" fillId="0" borderId="71" xfId="7" applyFont="1" applyFill="1" applyBorder="1" applyAlignment="1" applyProtection="1">
      <alignment vertical="center" wrapText="1"/>
    </xf>
    <xf numFmtId="0" fontId="33" fillId="15" borderId="72" xfId="7" applyFont="1" applyFill="1" applyBorder="1" applyAlignment="1" applyProtection="1">
      <alignment horizontal="center" vertical="center" wrapText="1"/>
      <protection locked="0"/>
    </xf>
    <xf numFmtId="0" fontId="33" fillId="15" borderId="70" xfId="7" applyFont="1" applyFill="1" applyBorder="1" applyAlignment="1" applyProtection="1">
      <alignment horizontal="center" vertical="center" wrapText="1"/>
      <protection locked="0"/>
    </xf>
    <xf numFmtId="0" fontId="33" fillId="15" borderId="71" xfId="7" applyFont="1" applyFill="1" applyBorder="1" applyAlignment="1" applyProtection="1">
      <alignment horizontal="center" vertical="center" wrapText="1"/>
      <protection locked="0"/>
    </xf>
    <xf numFmtId="0" fontId="60" fillId="0" borderId="28" xfId="0" applyFont="1" applyBorder="1" applyAlignment="1" applyProtection="1">
      <alignment horizontal="center" vertical="center"/>
      <protection locked="0"/>
    </xf>
    <xf numFmtId="0" fontId="60" fillId="0" borderId="109" xfId="0" applyFont="1" applyBorder="1" applyAlignment="1" applyProtection="1">
      <alignment horizontal="center" vertical="center"/>
      <protection locked="0"/>
    </xf>
    <xf numFmtId="0" fontId="113" fillId="13" borderId="20" xfId="0" applyFont="1" applyFill="1" applyBorder="1" applyAlignment="1" applyProtection="1">
      <alignment horizontal="center" vertical="center"/>
      <protection locked="0"/>
    </xf>
    <xf numFmtId="0" fontId="113" fillId="13" borderId="23" xfId="0" applyFont="1" applyFill="1" applyBorder="1" applyAlignment="1" applyProtection="1">
      <alignment horizontal="center" vertical="center"/>
      <protection locked="0"/>
    </xf>
    <xf numFmtId="0" fontId="63" fillId="0" borderId="20" xfId="14" applyFont="1" applyFill="1" applyBorder="1" applyAlignment="1" applyProtection="1">
      <alignment horizontal="center" vertical="center" wrapText="1"/>
    </xf>
    <xf numFmtId="0" fontId="63" fillId="0" borderId="23" xfId="14" applyFont="1" applyFill="1" applyBorder="1" applyAlignment="1" applyProtection="1">
      <alignment horizontal="center" vertical="center" wrapText="1"/>
    </xf>
    <xf numFmtId="0" fontId="63" fillId="0" borderId="22" xfId="14" applyFont="1" applyFill="1" applyBorder="1" applyAlignment="1" applyProtection="1">
      <alignment horizontal="center" vertical="center" wrapText="1"/>
    </xf>
    <xf numFmtId="0" fontId="63" fillId="0" borderId="20" xfId="14" applyFont="1" applyFill="1" applyBorder="1" applyAlignment="1" applyProtection="1">
      <alignment horizontal="right" vertical="center"/>
    </xf>
    <xf numFmtId="175" fontId="66" fillId="14" borderId="20" xfId="33" applyNumberFormat="1" applyFont="1" applyBorder="1" applyAlignment="1" applyProtection="1">
      <alignment horizontal="center" vertical="center"/>
      <protection locked="0"/>
    </xf>
    <xf numFmtId="175" fontId="66" fillId="14" borderId="23" xfId="33" applyNumberFormat="1" applyFont="1" applyBorder="1" applyAlignment="1" applyProtection="1">
      <alignment horizontal="center" vertical="center"/>
      <protection locked="0"/>
    </xf>
    <xf numFmtId="175" fontId="66" fillId="14" borderId="54" xfId="33" applyNumberFormat="1" applyFont="1" applyBorder="1" applyAlignment="1" applyProtection="1">
      <alignment horizontal="center" vertical="center"/>
      <protection locked="0"/>
    </xf>
    <xf numFmtId="3" fontId="79" fillId="14" borderId="100" xfId="33" applyNumberFormat="1" applyFont="1" applyBorder="1" applyAlignment="1" applyProtection="1">
      <alignment horizontal="center" vertical="center" wrapText="1"/>
      <protection locked="0"/>
    </xf>
    <xf numFmtId="0" fontId="27" fillId="0" borderId="86" xfId="7" applyFont="1" applyFill="1" applyBorder="1" applyAlignment="1" applyProtection="1">
      <alignment horizontal="right" vertical="center" wrapText="1"/>
    </xf>
    <xf numFmtId="0" fontId="27" fillId="0" borderId="58" xfId="7" applyFont="1" applyFill="1" applyBorder="1" applyAlignment="1" applyProtection="1">
      <alignment horizontal="right" vertical="center" wrapText="1"/>
    </xf>
    <xf numFmtId="0" fontId="27" fillId="0" borderId="88" xfId="7" applyFont="1" applyFill="1" applyBorder="1" applyAlignment="1" applyProtection="1">
      <alignment horizontal="right" vertical="center" wrapText="1"/>
    </xf>
    <xf numFmtId="0" fontId="20" fillId="0" borderId="65" xfId="7" applyFont="1" applyFill="1" applyBorder="1" applyAlignment="1" applyProtection="1">
      <alignment horizontal="center" vertical="center" wrapText="1"/>
    </xf>
    <xf numFmtId="0" fontId="33" fillId="0" borderId="20" xfId="7" applyFont="1" applyFill="1" applyBorder="1" applyAlignment="1" applyProtection="1">
      <alignment horizontal="right" vertical="center" wrapText="1"/>
    </xf>
    <xf numFmtId="0" fontId="33" fillId="0" borderId="23" xfId="7" applyFont="1" applyFill="1" applyBorder="1" applyAlignment="1" applyProtection="1">
      <alignment horizontal="right" vertical="center" wrapText="1"/>
    </xf>
    <xf numFmtId="0" fontId="33" fillId="0" borderId="22" xfId="7" applyFont="1" applyFill="1" applyBorder="1" applyAlignment="1" applyProtection="1">
      <alignment horizontal="right" vertical="center" wrapText="1"/>
    </xf>
    <xf numFmtId="167" fontId="30" fillId="0" borderId="20" xfId="7" applyNumberFormat="1" applyFont="1" applyFill="1" applyBorder="1" applyAlignment="1" applyProtection="1">
      <alignment horizontal="center" vertical="center" wrapText="1"/>
      <protection locked="0"/>
    </xf>
    <xf numFmtId="167" fontId="30" fillId="0" borderId="22" xfId="7" applyNumberFormat="1" applyFont="1" applyFill="1" applyBorder="1" applyAlignment="1" applyProtection="1">
      <alignment horizontal="center" vertical="center" wrapText="1"/>
      <protection locked="0"/>
    </xf>
    <xf numFmtId="0" fontId="33" fillId="8" borderId="58" xfId="7" applyFont="1" applyFill="1" applyBorder="1" applyAlignment="1" applyProtection="1">
      <alignment horizontal="left" vertical="center" wrapText="1"/>
    </xf>
    <xf numFmtId="0" fontId="33" fillId="8" borderId="88" xfId="7" applyFont="1" applyFill="1" applyBorder="1" applyAlignment="1" applyProtection="1">
      <alignment horizontal="left" vertical="center" wrapText="1"/>
    </xf>
    <xf numFmtId="3" fontId="79" fillId="14" borderId="102" xfId="33" applyNumberFormat="1" applyFont="1" applyBorder="1" applyAlignment="1" applyProtection="1">
      <alignment horizontal="center" vertical="center" wrapText="1"/>
      <protection locked="0"/>
    </xf>
    <xf numFmtId="7" fontId="85" fillId="15" borderId="86" xfId="14" applyNumberFormat="1" applyFont="1" applyFill="1" applyBorder="1" applyAlignment="1" applyProtection="1">
      <alignment horizontal="right" vertical="center" wrapText="1"/>
      <protection locked="0"/>
    </xf>
    <xf numFmtId="7" fontId="85" fillId="15" borderId="58" xfId="14" applyNumberFormat="1" applyFont="1" applyFill="1" applyBorder="1" applyAlignment="1" applyProtection="1">
      <alignment horizontal="right" vertical="center" wrapText="1"/>
      <protection locked="0"/>
    </xf>
    <xf numFmtId="7" fontId="85" fillId="15" borderId="88" xfId="14" applyNumberFormat="1" applyFont="1" applyFill="1" applyBorder="1" applyAlignment="1" applyProtection="1">
      <alignment horizontal="right" vertical="center" wrapText="1"/>
      <protection locked="0"/>
    </xf>
    <xf numFmtId="7" fontId="85" fillId="0" borderId="86" xfId="14" applyNumberFormat="1" applyFont="1" applyFill="1" applyBorder="1" applyAlignment="1" applyProtection="1">
      <alignment horizontal="right" vertical="center" wrapText="1"/>
    </xf>
    <xf numFmtId="7" fontId="85" fillId="0" borderId="58" xfId="14" applyNumberFormat="1" applyFont="1" applyFill="1" applyBorder="1" applyAlignment="1" applyProtection="1">
      <alignment horizontal="right" vertical="center" wrapText="1"/>
    </xf>
    <xf numFmtId="7" fontId="85" fillId="0" borderId="88" xfId="14" applyNumberFormat="1" applyFont="1" applyFill="1" applyBorder="1" applyAlignment="1" applyProtection="1">
      <alignment horizontal="right" vertical="center" wrapText="1"/>
    </xf>
    <xf numFmtId="0" fontId="23" fillId="0" borderId="28" xfId="7" applyFont="1" applyFill="1" applyBorder="1" applyAlignment="1" applyProtection="1">
      <alignment horizontal="right" vertical="center" wrapText="1"/>
    </xf>
    <xf numFmtId="167" fontId="30" fillId="0" borderId="23" xfId="7" applyNumberFormat="1" applyFont="1" applyFill="1" applyBorder="1" applyAlignment="1" applyProtection="1">
      <alignment horizontal="center" vertical="center" wrapText="1"/>
      <protection locked="0"/>
    </xf>
    <xf numFmtId="0" fontId="23" fillId="0" borderId="51" xfId="7" applyFont="1" applyFill="1" applyBorder="1" applyAlignment="1" applyProtection="1">
      <alignment horizontal="left" vertical="center" wrapText="1"/>
    </xf>
    <xf numFmtId="0" fontId="33" fillId="0" borderId="51" xfId="7" applyFont="1" applyFill="1" applyBorder="1" applyAlignment="1" applyProtection="1">
      <alignment horizontal="left" vertical="center" wrapText="1"/>
    </xf>
    <xf numFmtId="3" fontId="79" fillId="14" borderId="98" xfId="33" applyNumberFormat="1" applyFont="1" applyBorder="1" applyAlignment="1" applyProtection="1">
      <alignment horizontal="center" vertical="center" wrapText="1"/>
      <protection locked="0"/>
    </xf>
    <xf numFmtId="0" fontId="33" fillId="0" borderId="72" xfId="7" applyFont="1" applyFill="1" applyBorder="1" applyAlignment="1" applyProtection="1">
      <alignment horizontal="left" vertical="center" wrapText="1"/>
      <protection locked="0"/>
    </xf>
    <xf numFmtId="0" fontId="60" fillId="0" borderId="26" xfId="0" applyFont="1" applyBorder="1" applyAlignment="1" applyProtection="1">
      <alignment horizontal="center" vertical="center"/>
      <protection locked="0"/>
    </xf>
    <xf numFmtId="0" fontId="60" fillId="0" borderId="13" xfId="0" applyFont="1" applyBorder="1" applyAlignment="1" applyProtection="1">
      <alignment horizontal="center" vertical="center"/>
      <protection locked="0"/>
    </xf>
    <xf numFmtId="0" fontId="60" fillId="0" borderId="62" xfId="0" applyFont="1" applyBorder="1" applyAlignment="1" applyProtection="1">
      <alignment horizontal="center" vertical="center"/>
      <protection locked="0"/>
    </xf>
    <xf numFmtId="164" fontId="30" fillId="15" borderId="72" xfId="7" applyNumberFormat="1" applyFont="1" applyFill="1" applyBorder="1" applyAlignment="1" applyProtection="1">
      <alignment horizontal="right" vertical="center" wrapText="1"/>
      <protection locked="0"/>
    </xf>
    <xf numFmtId="164" fontId="30" fillId="15" borderId="70" xfId="7" applyNumberFormat="1" applyFont="1" applyFill="1" applyBorder="1" applyAlignment="1" applyProtection="1">
      <alignment horizontal="right" vertical="center" wrapText="1"/>
      <protection locked="0"/>
    </xf>
    <xf numFmtId="164" fontId="30" fillId="15" borderId="71" xfId="7" applyNumberFormat="1" applyFont="1" applyFill="1" applyBorder="1" applyAlignment="1" applyProtection="1">
      <alignment horizontal="right" vertical="center" wrapText="1"/>
      <protection locked="0"/>
    </xf>
    <xf numFmtId="8" fontId="33" fillId="0" borderId="72" xfId="7" applyNumberFormat="1" applyFont="1" applyFill="1" applyBorder="1" applyAlignment="1" applyProtection="1">
      <alignment horizontal="right" vertical="center" wrapText="1"/>
    </xf>
    <xf numFmtId="0" fontId="33" fillId="0" borderId="70" xfId="7" applyFont="1" applyFill="1" applyBorder="1" applyAlignment="1" applyProtection="1">
      <alignment horizontal="right" vertical="center" wrapText="1"/>
    </xf>
    <xf numFmtId="0" fontId="33" fillId="0" borderId="71" xfId="7" applyFont="1" applyFill="1" applyBorder="1" applyAlignment="1" applyProtection="1">
      <alignment horizontal="right" vertical="center" wrapText="1"/>
    </xf>
    <xf numFmtId="0" fontId="23" fillId="0" borderId="86" xfId="7" applyFont="1" applyFill="1" applyBorder="1" applyAlignment="1" applyProtection="1">
      <alignment horizontal="center" vertical="center" wrapText="1"/>
    </xf>
    <xf numFmtId="0" fontId="23" fillId="0" borderId="58" xfId="7" applyFont="1" applyFill="1" applyBorder="1" applyAlignment="1" applyProtection="1">
      <alignment horizontal="center" vertical="center" wrapText="1"/>
    </xf>
    <xf numFmtId="169" fontId="7" fillId="0" borderId="0" xfId="3" applyNumberFormat="1" applyFont="1" applyAlignment="1" applyProtection="1">
      <alignment horizontal="left"/>
    </xf>
    <xf numFmtId="0" fontId="65" fillId="0" borderId="0" xfId="3" applyFont="1" applyAlignment="1" applyProtection="1">
      <alignment horizontal="left" vertical="center" wrapText="1"/>
    </xf>
    <xf numFmtId="0" fontId="65" fillId="0" borderId="0" xfId="3" applyNumberFormat="1" applyFont="1" applyAlignment="1" applyProtection="1">
      <alignment horizontal="left" wrapText="1"/>
    </xf>
    <xf numFmtId="0" fontId="105" fillId="0" borderId="4" xfId="3" applyFont="1" applyBorder="1" applyAlignment="1" applyProtection="1">
      <alignment horizontal="left" wrapText="1"/>
    </xf>
    <xf numFmtId="0" fontId="65" fillId="0" borderId="0" xfId="3" applyFont="1" applyBorder="1" applyAlignment="1" applyProtection="1">
      <alignment horizontal="center" vertical="top" wrapText="1"/>
      <protection locked="0"/>
    </xf>
    <xf numFmtId="0" fontId="105" fillId="0" borderId="0" xfId="3" applyFont="1" applyBorder="1" applyAlignment="1" applyProtection="1">
      <alignment horizontal="left" vertical="top" wrapText="1"/>
    </xf>
    <xf numFmtId="0" fontId="65" fillId="0" borderId="0" xfId="3" applyFont="1" applyAlignment="1" applyProtection="1">
      <alignment horizontal="center"/>
    </xf>
    <xf numFmtId="0" fontId="105" fillId="0" borderId="0" xfId="3" applyFont="1" applyBorder="1" applyAlignment="1" applyProtection="1"/>
    <xf numFmtId="0" fontId="65" fillId="0" borderId="0" xfId="3" applyFont="1" applyBorder="1" applyAlignment="1" applyProtection="1"/>
    <xf numFmtId="0" fontId="65" fillId="0" borderId="19" xfId="3" applyFont="1" applyBorder="1" applyProtection="1"/>
    <xf numFmtId="0" fontId="65" fillId="0" borderId="0" xfId="3" applyFont="1" applyProtection="1"/>
    <xf numFmtId="0" fontId="65" fillId="0" borderId="18" xfId="3" applyFont="1" applyBorder="1" applyProtection="1"/>
    <xf numFmtId="0" fontId="65" fillId="0" borderId="17" xfId="3" applyFont="1" applyBorder="1" applyProtection="1"/>
    <xf numFmtId="0" fontId="65" fillId="0" borderId="1" xfId="3" applyFont="1" applyBorder="1" applyProtection="1"/>
    <xf numFmtId="169" fontId="105" fillId="0" borderId="0" xfId="3" applyNumberFormat="1" applyFont="1" applyAlignment="1" applyProtection="1">
      <alignment horizontal="left"/>
    </xf>
    <xf numFmtId="0" fontId="105" fillId="0" borderId="0" xfId="3" applyFont="1" applyBorder="1" applyAlignment="1" applyProtection="1">
      <alignment horizontal="left" vertical="center" wrapText="1"/>
    </xf>
    <xf numFmtId="0" fontId="54" fillId="8" borderId="26" xfId="0" applyFont="1" applyFill="1" applyBorder="1" applyAlignment="1" applyProtection="1">
      <alignment horizontal="left"/>
    </xf>
    <xf numFmtId="0" fontId="54" fillId="8" borderId="13" xfId="0" applyFont="1" applyFill="1" applyBorder="1" applyAlignment="1" applyProtection="1">
      <alignment horizontal="left"/>
    </xf>
    <xf numFmtId="0" fontId="54" fillId="8" borderId="27" xfId="0" applyFont="1" applyFill="1" applyBorder="1" applyAlignment="1" applyProtection="1">
      <alignment horizontal="left"/>
    </xf>
    <xf numFmtId="0" fontId="55" fillId="8" borderId="19" xfId="0" applyFont="1" applyFill="1" applyBorder="1" applyAlignment="1" applyProtection="1">
      <alignment horizontal="left"/>
    </xf>
    <xf numFmtId="0" fontId="55" fillId="8" borderId="0" xfId="0" applyFont="1" applyFill="1" applyBorder="1" applyAlignment="1" applyProtection="1">
      <alignment horizontal="left"/>
    </xf>
    <xf numFmtId="0" fontId="55" fillId="8" borderId="18" xfId="0" applyFont="1" applyFill="1" applyBorder="1" applyAlignment="1" applyProtection="1">
      <alignment horizontal="left"/>
    </xf>
    <xf numFmtId="0" fontId="39" fillId="0" borderId="37" xfId="0" applyFont="1" applyBorder="1" applyAlignment="1" applyProtection="1">
      <alignment horizontal="left"/>
    </xf>
    <xf numFmtId="0" fontId="39" fillId="0" borderId="38" xfId="0" applyFont="1" applyBorder="1" applyAlignment="1" applyProtection="1">
      <alignment horizontal="left"/>
    </xf>
    <xf numFmtId="0" fontId="39" fillId="0" borderId="39" xfId="0" applyFont="1" applyBorder="1" applyAlignment="1" applyProtection="1">
      <alignment horizontal="left"/>
    </xf>
    <xf numFmtId="0" fontId="41" fillId="6" borderId="29" xfId="0" applyFont="1" applyFill="1" applyBorder="1" applyAlignment="1" applyProtection="1">
      <alignment horizontal="left"/>
    </xf>
    <xf numFmtId="0" fontId="41" fillId="6" borderId="0" xfId="0" applyFont="1" applyFill="1" applyBorder="1" applyAlignment="1" applyProtection="1">
      <alignment horizontal="left"/>
    </xf>
    <xf numFmtId="0" fontId="41" fillId="6" borderId="30" xfId="0" applyFont="1" applyFill="1" applyBorder="1" applyAlignment="1" applyProtection="1">
      <alignment horizontal="left"/>
    </xf>
    <xf numFmtId="0" fontId="38" fillId="0" borderId="20" xfId="0" applyFont="1" applyBorder="1" applyAlignment="1" applyProtection="1">
      <alignment horizontal="left" vertical="center" wrapText="1"/>
    </xf>
    <xf numFmtId="0" fontId="38" fillId="0" borderId="23" xfId="0" applyFont="1" applyBorder="1" applyAlignment="1" applyProtection="1">
      <alignment horizontal="left" vertical="center" wrapText="1"/>
    </xf>
    <xf numFmtId="0" fontId="38" fillId="0" borderId="20" xfId="0" applyFont="1" applyBorder="1" applyAlignment="1" applyProtection="1">
      <alignment horizontal="center" vertical="center" wrapText="1"/>
      <protection locked="0"/>
    </xf>
    <xf numFmtId="0" fontId="38" fillId="0" borderId="23" xfId="0" applyFont="1" applyBorder="1" applyAlignment="1" applyProtection="1">
      <alignment horizontal="center" vertical="center" wrapText="1"/>
      <protection locked="0"/>
    </xf>
    <xf numFmtId="0" fontId="38" fillId="0" borderId="20" xfId="0" applyFont="1" applyBorder="1" applyAlignment="1" applyProtection="1">
      <alignment horizontal="right" vertical="center"/>
    </xf>
    <xf numFmtId="0" fontId="38" fillId="0" borderId="23" xfId="0" applyFont="1" applyBorder="1" applyAlignment="1" applyProtection="1">
      <alignment horizontal="right" vertical="center"/>
    </xf>
    <xf numFmtId="0" fontId="38" fillId="0" borderId="22" xfId="0" applyFont="1" applyBorder="1" applyAlignment="1" applyProtection="1">
      <alignment horizontal="right" vertical="center"/>
    </xf>
    <xf numFmtId="0" fontId="38" fillId="0" borderId="20" xfId="0" applyFont="1" applyBorder="1" applyAlignment="1" applyProtection="1">
      <alignment horizontal="center" vertical="center"/>
      <protection locked="0"/>
    </xf>
    <xf numFmtId="0" fontId="38" fillId="0" borderId="23" xfId="0" applyFont="1" applyBorder="1" applyAlignment="1" applyProtection="1">
      <alignment horizontal="center" vertical="center"/>
      <protection locked="0"/>
    </xf>
    <xf numFmtId="0" fontId="38" fillId="0" borderId="22" xfId="0" applyFont="1" applyBorder="1" applyAlignment="1" applyProtection="1">
      <alignment horizontal="center" vertical="center"/>
      <protection locked="0"/>
    </xf>
    <xf numFmtId="0" fontId="38" fillId="0" borderId="20" xfId="0" applyFont="1" applyBorder="1" applyAlignment="1" applyProtection="1">
      <alignment horizontal="left" vertical="center"/>
    </xf>
    <xf numFmtId="0" fontId="38" fillId="0" borderId="23" xfId="0" applyFont="1" applyBorder="1" applyAlignment="1" applyProtection="1">
      <alignment horizontal="left" vertical="center"/>
    </xf>
    <xf numFmtId="0" fontId="38" fillId="0" borderId="20" xfId="0" applyFont="1" applyBorder="1" applyAlignment="1" applyProtection="1">
      <alignment horizontal="left" vertical="center"/>
      <protection locked="0"/>
    </xf>
    <xf numFmtId="0" fontId="38" fillId="0" borderId="23" xfId="0" applyFont="1" applyBorder="1" applyAlignment="1" applyProtection="1">
      <alignment horizontal="left" vertical="center"/>
      <protection locked="0"/>
    </xf>
    <xf numFmtId="0" fontId="38" fillId="0" borderId="22" xfId="0" applyFont="1" applyBorder="1" applyAlignment="1" applyProtection="1">
      <alignment horizontal="left" vertical="center"/>
      <protection locked="0"/>
    </xf>
    <xf numFmtId="0" fontId="41" fillId="6" borderId="29" xfId="0" applyFont="1" applyFill="1" applyBorder="1" applyAlignment="1" applyProtection="1">
      <alignment horizontal="center"/>
    </xf>
    <xf numFmtId="0" fontId="41" fillId="6" borderId="0" xfId="0" applyFont="1" applyFill="1" applyBorder="1" applyAlignment="1" applyProtection="1">
      <alignment horizontal="center"/>
    </xf>
    <xf numFmtId="0" fontId="41" fillId="6" borderId="30" xfId="0" applyFont="1" applyFill="1" applyBorder="1" applyAlignment="1" applyProtection="1">
      <alignment horizontal="center"/>
    </xf>
    <xf numFmtId="0" fontId="38" fillId="10" borderId="2" xfId="0" applyFont="1" applyFill="1" applyBorder="1" applyAlignment="1">
      <alignment horizontal="center"/>
    </xf>
    <xf numFmtId="0" fontId="38" fillId="0" borderId="2" xfId="0" applyFont="1" applyBorder="1" applyAlignment="1" applyProtection="1">
      <alignment horizontal="left"/>
      <protection locked="0"/>
    </xf>
    <xf numFmtId="164" fontId="38" fillId="0" borderId="2" xfId="0" applyNumberFormat="1" applyFont="1" applyBorder="1" applyAlignment="1" applyProtection="1">
      <alignment horizontal="center"/>
      <protection locked="0"/>
    </xf>
    <xf numFmtId="0" fontId="38" fillId="10" borderId="20" xfId="0" applyFont="1" applyFill="1" applyBorder="1" applyAlignment="1">
      <alignment horizontal="center"/>
    </xf>
    <xf numFmtId="0" fontId="38" fillId="10" borderId="23" xfId="0" applyFont="1" applyFill="1" applyBorder="1" applyAlignment="1">
      <alignment horizontal="center"/>
    </xf>
    <xf numFmtId="0" fontId="38" fillId="10" borderId="22" xfId="0" applyFont="1" applyFill="1" applyBorder="1" applyAlignment="1">
      <alignment horizontal="center"/>
    </xf>
    <xf numFmtId="0" fontId="38" fillId="0" borderId="20" xfId="0" applyFont="1" applyBorder="1" applyAlignment="1" applyProtection="1">
      <alignment horizontal="center"/>
      <protection locked="0"/>
    </xf>
    <xf numFmtId="0" fontId="38" fillId="0" borderId="23" xfId="0" applyFont="1" applyBorder="1" applyAlignment="1" applyProtection="1">
      <alignment horizontal="center"/>
      <protection locked="0"/>
    </xf>
    <xf numFmtId="0" fontId="38" fillId="0" borderId="22" xfId="0" applyFont="1" applyBorder="1" applyAlignment="1" applyProtection="1">
      <alignment horizontal="center"/>
      <protection locked="0"/>
    </xf>
    <xf numFmtId="0" fontId="135" fillId="0" borderId="26" xfId="0" applyFont="1" applyBorder="1" applyAlignment="1">
      <alignment horizontal="center" vertical="center" wrapText="1"/>
    </xf>
    <xf numFmtId="0" fontId="135" fillId="0" borderId="13" xfId="0" applyFont="1" applyBorder="1" applyAlignment="1">
      <alignment horizontal="center" vertical="center" wrapText="1"/>
    </xf>
    <xf numFmtId="0" fontId="135" fillId="0" borderId="27" xfId="0" applyFont="1" applyBorder="1" applyAlignment="1">
      <alignment horizontal="center" vertical="center" wrapText="1"/>
    </xf>
    <xf numFmtId="0" fontId="135" fillId="0" borderId="17" xfId="0" applyFont="1" applyBorder="1" applyAlignment="1">
      <alignment horizontal="center" vertical="center" wrapText="1"/>
    </xf>
    <xf numFmtId="0" fontId="135" fillId="0" borderId="1" xfId="0" applyFont="1" applyBorder="1" applyAlignment="1">
      <alignment horizontal="center" vertical="center" wrapText="1"/>
    </xf>
    <xf numFmtId="0" fontId="135" fillId="0" borderId="16" xfId="0" applyFont="1" applyBorder="1" applyAlignment="1">
      <alignment horizontal="center" vertical="center" wrapText="1"/>
    </xf>
    <xf numFmtId="0" fontId="38" fillId="0" borderId="23" xfId="0" applyFont="1" applyBorder="1" applyAlignment="1" applyProtection="1">
      <alignment horizontal="center" vertical="center"/>
    </xf>
    <xf numFmtId="0" fontId="38" fillId="0" borderId="22" xfId="0" applyFont="1" applyBorder="1" applyAlignment="1" applyProtection="1">
      <alignment horizontal="center" vertical="center"/>
    </xf>
    <xf numFmtId="0" fontId="38" fillId="0" borderId="13" xfId="0" applyFont="1" applyBorder="1" applyAlignment="1" applyProtection="1">
      <alignment horizontal="left" vertical="top"/>
      <protection locked="0"/>
    </xf>
    <xf numFmtId="0" fontId="38" fillId="0" borderId="27" xfId="0" applyFont="1" applyBorder="1" applyAlignment="1" applyProtection="1">
      <alignment horizontal="left" vertical="top"/>
      <protection locked="0"/>
    </xf>
    <xf numFmtId="0" fontId="38" fillId="0" borderId="0" xfId="0" applyFont="1" applyBorder="1" applyAlignment="1" applyProtection="1">
      <alignment horizontal="left" vertical="top"/>
      <protection locked="0"/>
    </xf>
    <xf numFmtId="0" fontId="38" fillId="0" borderId="18" xfId="0" applyFont="1" applyBorder="1" applyAlignment="1" applyProtection="1">
      <alignment horizontal="left" vertical="top"/>
      <protection locked="0"/>
    </xf>
    <xf numFmtId="0" fontId="38" fillId="0" borderId="1" xfId="0" applyFont="1" applyBorder="1" applyAlignment="1" applyProtection="1">
      <alignment horizontal="left" vertical="top"/>
      <protection locked="0"/>
    </xf>
    <xf numFmtId="0" fontId="38" fillId="0" borderId="16" xfId="0" applyFont="1" applyBorder="1" applyAlignment="1" applyProtection="1">
      <alignment horizontal="left" vertical="top"/>
      <protection locked="0"/>
    </xf>
    <xf numFmtId="0" fontId="38" fillId="0" borderId="26" xfId="0" applyFont="1" applyBorder="1" applyAlignment="1" applyProtection="1">
      <alignment horizontal="left" vertical="center"/>
    </xf>
    <xf numFmtId="0" fontId="38" fillId="0" borderId="13" xfId="0" applyFont="1" applyBorder="1" applyAlignment="1" applyProtection="1">
      <alignment horizontal="left" vertical="center"/>
    </xf>
    <xf numFmtId="0" fontId="60" fillId="0" borderId="2" xfId="0" applyFont="1" applyBorder="1" applyAlignment="1" applyProtection="1">
      <alignment horizontal="right"/>
    </xf>
    <xf numFmtId="164" fontId="60" fillId="0" borderId="2" xfId="0" applyNumberFormat="1" applyFont="1" applyBorder="1" applyAlignment="1" applyProtection="1">
      <alignment horizontal="center"/>
    </xf>
    <xf numFmtId="0" fontId="38" fillId="0" borderId="13" xfId="0" applyFont="1" applyBorder="1" applyAlignment="1" applyProtection="1">
      <alignment horizontal="left" vertical="center"/>
      <protection locked="0"/>
    </xf>
    <xf numFmtId="0" fontId="38" fillId="0" borderId="27" xfId="0" applyFont="1" applyBorder="1" applyAlignment="1" applyProtection="1">
      <alignment horizontal="left" vertical="center"/>
      <protection locked="0"/>
    </xf>
    <xf numFmtId="0" fontId="38" fillId="0" borderId="26" xfId="0" applyFont="1" applyBorder="1" applyAlignment="1" applyProtection="1">
      <alignment horizontal="left" vertical="top" wrapText="1"/>
    </xf>
    <xf numFmtId="0" fontId="38" fillId="0" borderId="13" xfId="0" applyFont="1" applyBorder="1" applyAlignment="1" applyProtection="1">
      <alignment horizontal="left" vertical="top" wrapText="1"/>
    </xf>
    <xf numFmtId="0" fontId="38" fillId="0" borderId="19" xfId="0" applyFont="1" applyBorder="1" applyAlignment="1" applyProtection="1">
      <alignment horizontal="left" vertical="top" wrapText="1"/>
    </xf>
    <xf numFmtId="0" fontId="38" fillId="0" borderId="0" xfId="0" applyFont="1" applyBorder="1" applyAlignment="1" applyProtection="1">
      <alignment horizontal="left" vertical="top" wrapText="1"/>
    </xf>
    <xf numFmtId="0" fontId="38" fillId="0" borderId="17" xfId="0" applyFont="1" applyBorder="1" applyAlignment="1" applyProtection="1">
      <alignment horizontal="left" vertical="top" wrapText="1"/>
    </xf>
    <xf numFmtId="0" fontId="38" fillId="0" borderId="1" xfId="0" applyFont="1" applyBorder="1" applyAlignment="1" applyProtection="1">
      <alignment horizontal="left" vertical="top" wrapText="1"/>
    </xf>
    <xf numFmtId="0" fontId="38" fillId="0" borderId="26" xfId="0" applyFont="1" applyBorder="1" applyAlignment="1">
      <alignment horizontal="left" vertical="center"/>
    </xf>
    <xf numFmtId="0" fontId="38" fillId="0" borderId="13" xfId="0" applyFont="1" applyBorder="1" applyAlignment="1">
      <alignment horizontal="left" vertical="center"/>
    </xf>
    <xf numFmtId="0" fontId="63" fillId="0" borderId="20" xfId="0" applyFont="1" applyBorder="1" applyAlignment="1" applyProtection="1">
      <alignment horizontal="left" vertical="center"/>
    </xf>
    <xf numFmtId="0" fontId="63" fillId="0" borderId="23" xfId="0" applyFont="1" applyBorder="1" applyAlignment="1" applyProtection="1">
      <alignment horizontal="left" vertical="center"/>
    </xf>
    <xf numFmtId="0" fontId="63" fillId="0" borderId="22" xfId="0" applyFont="1" applyBorder="1" applyAlignment="1" applyProtection="1">
      <alignment horizontal="left" vertical="center"/>
    </xf>
    <xf numFmtId="0" fontId="38" fillId="0" borderId="20" xfId="0" applyFont="1" applyBorder="1" applyAlignment="1">
      <alignment horizontal="center" vertical="center"/>
    </xf>
    <xf numFmtId="0" fontId="38" fillId="0" borderId="23" xfId="0" applyFont="1" applyBorder="1" applyAlignment="1">
      <alignment horizontal="center" vertical="center"/>
    </xf>
    <xf numFmtId="0" fontId="38" fillId="0" borderId="20" xfId="0" applyFont="1" applyBorder="1" applyAlignment="1" applyProtection="1">
      <alignment horizontal="center"/>
    </xf>
    <xf numFmtId="0" fontId="38" fillId="0" borderId="23" xfId="0" applyFont="1" applyBorder="1" applyAlignment="1" applyProtection="1">
      <alignment horizontal="center"/>
    </xf>
    <xf numFmtId="0" fontId="38" fillId="0" borderId="22" xfId="0" applyFont="1" applyBorder="1" applyAlignment="1" applyProtection="1">
      <alignment horizontal="center"/>
    </xf>
    <xf numFmtId="0" fontId="139" fillId="0" borderId="20" xfId="0" applyFont="1" applyBorder="1" applyAlignment="1" applyProtection="1">
      <alignment horizontal="left" vertical="center" wrapText="1"/>
    </xf>
    <xf numFmtId="0" fontId="139" fillId="0" borderId="23" xfId="0" applyFont="1" applyBorder="1" applyAlignment="1" applyProtection="1">
      <alignment horizontal="left" vertical="center" wrapText="1"/>
    </xf>
    <xf numFmtId="0" fontId="139" fillId="0" borderId="22" xfId="0" applyFont="1" applyBorder="1" applyAlignment="1" applyProtection="1">
      <alignment horizontal="left" vertical="center" wrapText="1"/>
    </xf>
    <xf numFmtId="0" fontId="39"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90" fillId="0" borderId="20" xfId="0" applyFont="1" applyBorder="1" applyAlignment="1" applyProtection="1">
      <alignment vertical="center"/>
    </xf>
    <xf numFmtId="0" fontId="90" fillId="0" borderId="23" xfId="0" applyFont="1" applyBorder="1" applyAlignment="1" applyProtection="1">
      <alignment vertical="center"/>
    </xf>
    <xf numFmtId="0" fontId="39" fillId="0" borderId="1" xfId="0" applyFont="1" applyBorder="1" applyProtection="1">
      <protection locked="0"/>
    </xf>
    <xf numFmtId="0" fontId="39" fillId="0" borderId="1" xfId="0" applyFont="1" applyBorder="1" applyAlignment="1" applyProtection="1">
      <alignment wrapText="1"/>
      <protection locked="0"/>
    </xf>
    <xf numFmtId="0" fontId="39" fillId="0" borderId="16" xfId="0" applyFont="1" applyBorder="1" applyAlignment="1" applyProtection="1">
      <alignment wrapText="1"/>
      <protection locked="0"/>
    </xf>
    <xf numFmtId="0" fontId="41" fillId="6" borderId="0" xfId="0" applyFont="1" applyFill="1" applyBorder="1" applyAlignment="1" applyProtection="1">
      <alignment horizontal="left" vertical="center"/>
    </xf>
    <xf numFmtId="0" fontId="39" fillId="0" borderId="20" xfId="0" applyFont="1" applyBorder="1" applyAlignment="1" applyProtection="1">
      <alignment vertical="center"/>
    </xf>
    <xf numFmtId="0" fontId="39" fillId="0" borderId="23" xfId="0" applyFont="1" applyBorder="1" applyAlignment="1" applyProtection="1">
      <alignment vertical="center"/>
    </xf>
    <xf numFmtId="0" fontId="39" fillId="0" borderId="22" xfId="0" applyFont="1" applyBorder="1" applyAlignment="1" applyProtection="1">
      <alignment vertical="center"/>
    </xf>
    <xf numFmtId="0" fontId="39" fillId="0" borderId="20" xfId="0" applyFont="1" applyBorder="1" applyAlignment="1" applyProtection="1">
      <alignment wrapText="1"/>
      <protection locked="0"/>
    </xf>
    <xf numFmtId="0" fontId="39" fillId="0" borderId="23" xfId="0" applyFont="1" applyBorder="1" applyAlignment="1" applyProtection="1">
      <alignment wrapText="1"/>
      <protection locked="0"/>
    </xf>
    <xf numFmtId="0" fontId="39" fillId="0" borderId="22" xfId="0" applyFont="1" applyBorder="1" applyAlignment="1" applyProtection="1">
      <alignment wrapText="1"/>
      <protection locked="0"/>
    </xf>
    <xf numFmtId="0" fontId="39" fillId="0" borderId="20" xfId="0" applyFont="1" applyBorder="1" applyAlignment="1" applyProtection="1">
      <alignment horizontal="left" vertical="center" wrapText="1" indent="2"/>
    </xf>
    <xf numFmtId="0" fontId="39" fillId="0" borderId="23" xfId="0" applyFont="1" applyBorder="1" applyAlignment="1" applyProtection="1">
      <alignment horizontal="left" vertical="center" wrapText="1" indent="2"/>
    </xf>
    <xf numFmtId="0" fontId="39" fillId="0" borderId="22" xfId="0" applyFont="1" applyBorder="1" applyAlignment="1" applyProtection="1">
      <alignment horizontal="left" vertical="center" wrapText="1" indent="2"/>
    </xf>
    <xf numFmtId="0" fontId="39" fillId="0" borderId="20" xfId="0" applyFont="1" applyBorder="1" applyAlignment="1" applyProtection="1">
      <alignment horizontal="right" vertical="center"/>
    </xf>
    <xf numFmtId="0" fontId="39" fillId="0" borderId="22" xfId="0" applyFont="1" applyBorder="1" applyAlignment="1" applyProtection="1">
      <alignment horizontal="right" vertical="center"/>
    </xf>
    <xf numFmtId="0" fontId="39" fillId="0" borderId="23" xfId="0" applyNumberFormat="1" applyFont="1" applyBorder="1" applyAlignment="1" applyProtection="1">
      <alignment horizontal="left" wrapText="1"/>
      <protection locked="0"/>
    </xf>
    <xf numFmtId="0" fontId="39" fillId="0" borderId="23" xfId="0" applyFont="1" applyBorder="1" applyAlignment="1" applyProtection="1">
      <alignment horizontal="right" vertical="center"/>
    </xf>
    <xf numFmtId="0" fontId="91" fillId="11" borderId="26" xfId="0" applyFont="1" applyFill="1" applyBorder="1" applyAlignment="1" applyProtection="1">
      <alignment vertical="center"/>
    </xf>
    <xf numFmtId="0" fontId="91" fillId="11" borderId="13" xfId="0" applyFont="1" applyFill="1" applyBorder="1" applyAlignment="1" applyProtection="1">
      <alignment vertical="center"/>
    </xf>
    <xf numFmtId="0" fontId="91" fillId="11" borderId="27" xfId="0" applyFont="1" applyFill="1" applyBorder="1" applyAlignment="1" applyProtection="1">
      <alignment vertical="center"/>
    </xf>
    <xf numFmtId="0" fontId="39" fillId="0" borderId="17" xfId="0" applyFont="1" applyBorder="1" applyAlignment="1" applyProtection="1">
      <alignment vertical="center"/>
    </xf>
    <xf numFmtId="0" fontId="39" fillId="0" borderId="1" xfId="0" applyFont="1" applyBorder="1" applyAlignment="1" applyProtection="1">
      <alignment vertical="center"/>
    </xf>
    <xf numFmtId="0" fontId="39" fillId="0" borderId="16" xfId="0" applyFont="1" applyBorder="1" applyAlignment="1" applyProtection="1">
      <alignment vertical="center"/>
    </xf>
    <xf numFmtId="0" fontId="39" fillId="0" borderId="17" xfId="0" applyFont="1" applyBorder="1" applyAlignment="1" applyProtection="1">
      <alignment vertical="center" wrapText="1"/>
      <protection locked="0"/>
    </xf>
    <xf numFmtId="0" fontId="39" fillId="0" borderId="1" xfId="0" applyFont="1" applyBorder="1" applyAlignment="1" applyProtection="1">
      <alignment vertical="center" wrapText="1"/>
      <protection locked="0"/>
    </xf>
    <xf numFmtId="0" fontId="39" fillId="0" borderId="16" xfId="0" applyFont="1" applyBorder="1" applyAlignment="1" applyProtection="1">
      <alignment vertical="center" wrapText="1"/>
      <protection locked="0"/>
    </xf>
    <xf numFmtId="0" fontId="39" fillId="0" borderId="26" xfId="0" applyFont="1" applyBorder="1" applyAlignment="1" applyProtection="1">
      <alignment horizontal="left" vertical="center" wrapText="1" indent="2"/>
    </xf>
    <xf numFmtId="0" fontId="39" fillId="0" borderId="13" xfId="0" applyFont="1" applyBorder="1" applyAlignment="1" applyProtection="1">
      <alignment horizontal="left" vertical="center" wrapText="1" indent="2"/>
    </xf>
    <xf numFmtId="0" fontId="39" fillId="0" borderId="27" xfId="0" applyFont="1" applyBorder="1" applyAlignment="1" applyProtection="1">
      <alignment horizontal="left" vertical="center" wrapText="1" indent="2"/>
    </xf>
    <xf numFmtId="0" fontId="39" fillId="0" borderId="1" xfId="0" applyFont="1" applyBorder="1" applyAlignment="1" applyProtection="1">
      <alignment horizontal="right" vertical="center"/>
    </xf>
    <xf numFmtId="0" fontId="39" fillId="0" borderId="20" xfId="0" applyFont="1" applyBorder="1" applyProtection="1">
      <protection locked="0"/>
    </xf>
    <xf numFmtId="0" fontId="39" fillId="0" borderId="23" xfId="0" applyFont="1" applyBorder="1" applyProtection="1">
      <protection locked="0"/>
    </xf>
    <xf numFmtId="0" fontId="39" fillId="0" borderId="22" xfId="0" applyFont="1" applyBorder="1" applyProtection="1">
      <protection locked="0"/>
    </xf>
    <xf numFmtId="0" fontId="92" fillId="0" borderId="0" xfId="0" applyFont="1" applyFill="1" applyBorder="1" applyAlignment="1" applyProtection="1">
      <alignment horizontal="left"/>
    </xf>
    <xf numFmtId="0" fontId="63" fillId="0" borderId="0" xfId="0" applyFont="1" applyFill="1" applyBorder="1" applyAlignment="1" applyProtection="1">
      <alignment horizontal="left"/>
    </xf>
    <xf numFmtId="0" fontId="39" fillId="0" borderId="0" xfId="0" applyFont="1" applyFill="1" applyBorder="1" applyAlignment="1" applyProtection="1">
      <alignment horizontal="left" vertical="center" wrapText="1" indent="2"/>
    </xf>
    <xf numFmtId="0" fontId="41" fillId="6" borderId="20" xfId="0" applyFont="1" applyFill="1" applyBorder="1" applyAlignment="1" applyProtection="1">
      <alignment vertical="center"/>
    </xf>
    <xf numFmtId="0" fontId="41" fillId="6" borderId="23" xfId="0" applyFont="1" applyFill="1" applyBorder="1" applyAlignment="1" applyProtection="1">
      <alignment vertical="center"/>
    </xf>
    <xf numFmtId="0" fontId="41" fillId="6" borderId="22" xfId="0" applyFont="1" applyFill="1" applyBorder="1" applyAlignment="1" applyProtection="1">
      <alignment vertical="center"/>
    </xf>
    <xf numFmtId="0" fontId="39" fillId="0" borderId="0" xfId="0" applyFont="1" applyAlignment="1" applyProtection="1">
      <alignment wrapText="1"/>
      <protection locked="0"/>
    </xf>
    <xf numFmtId="0" fontId="39" fillId="0" borderId="17" xfId="0" applyFont="1" applyBorder="1" applyAlignment="1" applyProtection="1">
      <alignment wrapText="1"/>
      <protection locked="0"/>
    </xf>
    <xf numFmtId="0" fontId="91" fillId="11" borderId="19" xfId="0" applyFont="1" applyFill="1" applyBorder="1" applyAlignment="1" applyProtection="1">
      <alignment vertical="center"/>
    </xf>
    <xf numFmtId="0" fontId="91" fillId="11" borderId="0" xfId="0" applyFont="1" applyFill="1" applyBorder="1" applyAlignment="1" applyProtection="1">
      <alignment vertical="center"/>
    </xf>
    <xf numFmtId="0" fontId="91" fillId="11" borderId="0" xfId="0" applyFont="1" applyFill="1" applyBorder="1" applyProtection="1"/>
    <xf numFmtId="0" fontId="91" fillId="11" borderId="18" xfId="0" applyFont="1" applyFill="1" applyBorder="1" applyProtection="1"/>
    <xf numFmtId="0" fontId="39" fillId="0" borderId="19" xfId="0" applyFont="1" applyBorder="1" applyAlignment="1" applyProtection="1">
      <alignment horizontal="left" wrapText="1" indent="2"/>
    </xf>
    <xf numFmtId="0" fontId="39" fillId="0" borderId="0" xfId="0" applyFont="1" applyBorder="1" applyAlignment="1" applyProtection="1">
      <alignment horizontal="left" wrapText="1" indent="2"/>
    </xf>
    <xf numFmtId="0" fontId="39" fillId="0" borderId="18" xfId="0" applyFont="1" applyBorder="1" applyAlignment="1" applyProtection="1">
      <alignment horizontal="left" wrapText="1" indent="2"/>
    </xf>
    <xf numFmtId="0" fontId="39" fillId="0" borderId="17" xfId="0" applyFont="1" applyBorder="1" applyAlignment="1" applyProtection="1">
      <alignment horizontal="left" wrapText="1" indent="2"/>
    </xf>
    <xf numFmtId="0" fontId="39" fillId="0" borderId="1" xfId="0" applyFont="1" applyBorder="1" applyAlignment="1" applyProtection="1">
      <alignment horizontal="left" wrapText="1" indent="2"/>
    </xf>
    <xf numFmtId="0" fontId="39" fillId="0" borderId="16" xfId="0" applyFont="1" applyBorder="1" applyAlignment="1" applyProtection="1">
      <alignment horizontal="left" wrapText="1" indent="2"/>
    </xf>
    <xf numFmtId="0" fontId="13" fillId="0" borderId="0" xfId="0" applyFont="1" applyFill="1" applyBorder="1" applyAlignment="1" applyProtection="1">
      <alignment horizontal="left" vertical="center" wrapText="1"/>
    </xf>
    <xf numFmtId="0" fontId="39" fillId="0" borderId="19" xfId="0" applyFont="1" applyBorder="1" applyAlignment="1" applyProtection="1">
      <alignment vertical="center" wrapText="1"/>
    </xf>
    <xf numFmtId="0" fontId="39" fillId="0" borderId="0" xfId="0" applyFont="1" applyBorder="1" applyAlignment="1" applyProtection="1">
      <alignment vertical="center" wrapText="1"/>
    </xf>
    <xf numFmtId="0" fontId="39" fillId="0" borderId="18" xfId="0" applyFont="1" applyBorder="1" applyAlignment="1" applyProtection="1">
      <alignment vertical="center" wrapText="1"/>
    </xf>
    <xf numFmtId="0" fontId="14" fillId="0" borderId="0" xfId="0" applyFont="1" applyFill="1" applyBorder="1" applyAlignment="1" applyProtection="1">
      <alignment horizontal="left" vertical="top" wrapText="1"/>
    </xf>
    <xf numFmtId="0" fontId="39" fillId="0" borderId="0" xfId="0" applyFont="1" applyFill="1" applyBorder="1" applyAlignment="1" applyProtection="1">
      <alignment horizontal="left" vertical="top" wrapText="1"/>
    </xf>
    <xf numFmtId="0" fontId="39" fillId="0" borderId="18" xfId="0" applyFont="1" applyFill="1" applyBorder="1" applyAlignment="1" applyProtection="1">
      <alignment horizontal="left" vertical="top" wrapText="1"/>
    </xf>
    <xf numFmtId="0" fontId="39" fillId="0" borderId="1" xfId="0" applyFont="1" applyFill="1" applyBorder="1" applyAlignment="1" applyProtection="1">
      <alignment horizontal="left" vertical="top" wrapText="1"/>
    </xf>
    <xf numFmtId="0" fontId="39" fillId="0" borderId="16" xfId="0" applyFont="1" applyFill="1" applyBorder="1" applyAlignment="1" applyProtection="1">
      <alignment horizontal="left" vertical="top" wrapText="1"/>
    </xf>
    <xf numFmtId="0" fontId="41" fillId="6" borderId="26" xfId="0" applyFont="1" applyFill="1" applyBorder="1" applyAlignment="1" applyProtection="1">
      <alignment vertical="center"/>
    </xf>
    <xf numFmtId="0" fontId="41" fillId="6" borderId="13" xfId="0" applyFont="1" applyFill="1" applyBorder="1" applyAlignment="1" applyProtection="1">
      <alignment vertical="center"/>
    </xf>
    <xf numFmtId="0" fontId="41" fillId="6" borderId="27" xfId="0" applyFont="1" applyFill="1" applyBorder="1" applyAlignment="1" applyProtection="1">
      <alignment vertical="center"/>
    </xf>
    <xf numFmtId="0" fontId="39" fillId="0" borderId="1" xfId="0" applyFont="1" applyBorder="1" applyAlignment="1" applyProtection="1">
      <alignment horizontal="left" wrapText="1"/>
    </xf>
    <xf numFmtId="0" fontId="39" fillId="0" borderId="16" xfId="0" applyFont="1" applyBorder="1" applyAlignment="1" applyProtection="1">
      <alignment horizontal="left" wrapText="1"/>
    </xf>
    <xf numFmtId="0" fontId="39" fillId="0" borderId="19" xfId="0" applyFont="1" applyBorder="1" applyAlignment="1" applyProtection="1">
      <alignment horizontal="left" vertical="center" wrapText="1" indent="2"/>
    </xf>
    <xf numFmtId="0" fontId="39" fillId="0" borderId="0" xfId="0" applyFont="1" applyBorder="1" applyAlignment="1" applyProtection="1">
      <alignment horizontal="left" vertical="center" wrapText="1" indent="2"/>
    </xf>
    <xf numFmtId="0" fontId="39" fillId="0" borderId="18" xfId="0" applyFont="1" applyBorder="1" applyAlignment="1" applyProtection="1">
      <alignment horizontal="left" vertical="center" wrapText="1" indent="2"/>
    </xf>
    <xf numFmtId="0" fontId="39" fillId="0" borderId="17" xfId="0" applyFont="1" applyBorder="1" applyAlignment="1" applyProtection="1">
      <alignment horizontal="left" vertical="center" wrapText="1" indent="2"/>
    </xf>
    <xf numFmtId="0" fontId="39" fillId="0" borderId="1" xfId="0" applyFont="1" applyBorder="1" applyAlignment="1" applyProtection="1">
      <alignment horizontal="left" vertical="center" wrapText="1" indent="2"/>
    </xf>
    <xf numFmtId="0" fontId="39" fillId="0" borderId="16" xfId="0" applyFont="1" applyBorder="1" applyAlignment="1" applyProtection="1">
      <alignment horizontal="left" vertical="center" wrapText="1" indent="2"/>
    </xf>
    <xf numFmtId="0" fontId="24" fillId="0" borderId="20" xfId="0" applyFont="1" applyBorder="1" applyAlignment="1" applyProtection="1">
      <alignment vertical="center" wrapText="1"/>
    </xf>
    <xf numFmtId="0" fontId="24" fillId="0" borderId="23" xfId="0" applyFont="1" applyBorder="1" applyAlignment="1" applyProtection="1">
      <alignment vertical="center" wrapText="1"/>
    </xf>
    <xf numFmtId="0" fontId="24" fillId="0" borderId="22" xfId="0" applyFont="1" applyBorder="1" applyAlignment="1" applyProtection="1">
      <alignment vertical="center" wrapText="1"/>
    </xf>
    <xf numFmtId="0" fontId="91" fillId="11" borderId="13" xfId="0" applyFont="1" applyFill="1" applyBorder="1" applyProtection="1"/>
    <xf numFmtId="0" fontId="91" fillId="11" borderId="27" xfId="0" applyFont="1" applyFill="1" applyBorder="1" applyProtection="1"/>
    <xf numFmtId="0" fontId="39" fillId="0" borderId="13" xfId="0" applyFont="1" applyBorder="1" applyAlignment="1" applyProtection="1">
      <alignment vertical="center"/>
    </xf>
    <xf numFmtId="0" fontId="39" fillId="0" borderId="27" xfId="0" applyFont="1" applyBorder="1" applyAlignment="1" applyProtection="1">
      <alignment vertical="center"/>
    </xf>
    <xf numFmtId="0" fontId="39" fillId="0" borderId="20" xfId="0" applyFont="1" applyBorder="1" applyAlignment="1" applyProtection="1">
      <alignment horizontal="left" wrapText="1" indent="2"/>
    </xf>
    <xf numFmtId="0" fontId="39" fillId="0" borderId="23" xfId="0" applyFont="1" applyBorder="1" applyAlignment="1" applyProtection="1">
      <alignment horizontal="left" wrapText="1" indent="2"/>
    </xf>
    <xf numFmtId="0" fontId="39" fillId="0" borderId="22" xfId="0" applyFont="1" applyBorder="1" applyAlignment="1" applyProtection="1">
      <alignment horizontal="left" wrapText="1" indent="2"/>
    </xf>
    <xf numFmtId="0" fontId="39" fillId="0" borderId="0" xfId="0" applyFont="1" applyBorder="1" applyAlignment="1" applyProtection="1">
      <alignment vertical="center"/>
    </xf>
    <xf numFmtId="0" fontId="39" fillId="0" borderId="18" xfId="0" applyFont="1" applyBorder="1" applyAlignment="1" applyProtection="1">
      <alignment vertical="center"/>
    </xf>
    <xf numFmtId="0" fontId="97" fillId="0" borderId="19" xfId="0" applyFont="1" applyBorder="1" applyAlignment="1" applyProtection="1">
      <alignment horizontal="left" vertical="center" wrapText="1" indent="1"/>
    </xf>
    <xf numFmtId="0" fontId="97" fillId="0" borderId="0" xfId="0" applyFont="1" applyBorder="1" applyAlignment="1" applyProtection="1">
      <alignment horizontal="left" vertical="center" wrapText="1" indent="1"/>
    </xf>
    <xf numFmtId="0" fontId="97" fillId="0" borderId="18" xfId="0" applyFont="1" applyBorder="1" applyAlignment="1" applyProtection="1">
      <alignment horizontal="left" vertical="center" wrapText="1" indent="1"/>
    </xf>
    <xf numFmtId="0" fontId="39" fillId="0" borderId="13" xfId="0" applyFont="1" applyBorder="1" applyAlignment="1" applyProtection="1">
      <alignment wrapText="1"/>
      <protection locked="0"/>
    </xf>
    <xf numFmtId="0" fontId="39" fillId="0" borderId="27" xfId="0" applyFont="1" applyBorder="1" applyAlignment="1" applyProtection="1">
      <alignment wrapText="1"/>
      <protection locked="0"/>
    </xf>
    <xf numFmtId="0" fontId="39" fillId="0" borderId="19" xfId="0" applyFont="1" applyBorder="1" applyAlignment="1" applyProtection="1">
      <alignment wrapText="1"/>
    </xf>
    <xf numFmtId="0" fontId="39" fillId="0" borderId="0" xfId="0" applyFont="1" applyBorder="1" applyAlignment="1" applyProtection="1">
      <alignment wrapText="1"/>
    </xf>
    <xf numFmtId="0" fontId="39" fillId="0" borderId="18" xfId="0" applyFont="1" applyBorder="1" applyAlignment="1" applyProtection="1">
      <alignment wrapText="1"/>
    </xf>
    <xf numFmtId="0" fontId="44" fillId="0" borderId="26" xfId="0" applyFont="1" applyBorder="1" applyAlignment="1" applyProtection="1">
      <alignment horizontal="left" vertical="center" wrapText="1" indent="2"/>
    </xf>
    <xf numFmtId="0" fontId="44" fillId="0" borderId="13" xfId="0" applyFont="1" applyBorder="1" applyAlignment="1" applyProtection="1">
      <alignment horizontal="left" vertical="center" wrapText="1" indent="2"/>
    </xf>
    <xf numFmtId="0" fontId="44" fillId="0" borderId="27" xfId="0" applyFont="1" applyBorder="1" applyAlignment="1" applyProtection="1">
      <alignment horizontal="left" vertical="center" wrapText="1" indent="2"/>
    </xf>
    <xf numFmtId="0" fontId="44" fillId="0" borderId="17" xfId="0" applyFont="1" applyBorder="1" applyAlignment="1" applyProtection="1">
      <alignment horizontal="left" vertical="center" wrapText="1" indent="2"/>
    </xf>
    <xf numFmtId="0" fontId="44" fillId="0" borderId="1" xfId="0" applyFont="1" applyBorder="1" applyAlignment="1" applyProtection="1">
      <alignment horizontal="left" vertical="center" wrapText="1" indent="2"/>
    </xf>
    <xf numFmtId="0" fontId="44" fillId="0" borderId="16" xfId="0" applyFont="1" applyBorder="1" applyAlignment="1" applyProtection="1">
      <alignment horizontal="left" vertical="center" wrapText="1" indent="2"/>
    </xf>
    <xf numFmtId="0" fontId="44" fillId="6" borderId="0" xfId="0" applyFont="1" applyFill="1" applyBorder="1" applyAlignment="1" applyProtection="1">
      <alignment vertical="center" wrapText="1"/>
    </xf>
    <xf numFmtId="0" fontId="39" fillId="0" borderId="20" xfId="0" applyFont="1" applyBorder="1" applyAlignment="1" applyProtection="1">
      <alignment vertical="top"/>
    </xf>
    <xf numFmtId="0" fontId="39" fillId="0" borderId="23" xfId="0" applyFont="1" applyBorder="1" applyAlignment="1" applyProtection="1">
      <alignment vertical="top"/>
    </xf>
    <xf numFmtId="0" fontId="39" fillId="0" borderId="13" xfId="0" applyFont="1" applyBorder="1" applyAlignment="1" applyProtection="1">
      <alignment horizontal="left" vertical="center" wrapText="1"/>
    </xf>
    <xf numFmtId="0" fontId="39" fillId="0" borderId="27" xfId="0" applyFont="1" applyBorder="1" applyAlignment="1" applyProtection="1">
      <alignment horizontal="left" vertical="center" wrapText="1"/>
    </xf>
    <xf numFmtId="0" fontId="39" fillId="0" borderId="20" xfId="0" applyFont="1" applyBorder="1" applyAlignment="1" applyProtection="1">
      <alignment horizontal="left" vertical="top"/>
    </xf>
    <xf numFmtId="0" fontId="39" fillId="0" borderId="23" xfId="0" applyFont="1" applyBorder="1" applyAlignment="1" applyProtection="1">
      <alignment horizontal="left" vertical="top"/>
    </xf>
    <xf numFmtId="0" fontId="39" fillId="0" borderId="13" xfId="0" applyFont="1" applyBorder="1" applyAlignment="1" applyProtection="1">
      <alignment vertical="center" wrapText="1"/>
    </xf>
    <xf numFmtId="0" fontId="39" fillId="0" borderId="27" xfId="0" applyFont="1" applyBorder="1" applyAlignment="1" applyProtection="1">
      <alignment vertical="center" wrapText="1"/>
    </xf>
    <xf numFmtId="0" fontId="39" fillId="0" borderId="1" xfId="0" applyFont="1" applyBorder="1" applyAlignment="1" applyProtection="1">
      <alignment vertical="center" wrapText="1"/>
    </xf>
    <xf numFmtId="0" fontId="39" fillId="0" borderId="16" xfId="0" applyFont="1" applyBorder="1" applyAlignment="1" applyProtection="1">
      <alignment vertical="center" wrapText="1"/>
    </xf>
    <xf numFmtId="0" fontId="39" fillId="0" borderId="23" xfId="0" applyFont="1" applyBorder="1" applyAlignment="1" applyProtection="1">
      <alignment horizontal="left" vertical="center"/>
    </xf>
    <xf numFmtId="0" fontId="39" fillId="0" borderId="22" xfId="0" applyFont="1" applyBorder="1" applyAlignment="1" applyProtection="1">
      <alignment horizontal="left" vertical="center"/>
    </xf>
    <xf numFmtId="0" fontId="39" fillId="0" borderId="1" xfId="0" applyFont="1" applyBorder="1" applyAlignment="1" applyProtection="1">
      <alignment wrapText="1"/>
    </xf>
    <xf numFmtId="0" fontId="39" fillId="0" borderId="16" xfId="0" applyFont="1" applyBorder="1" applyAlignment="1" applyProtection="1">
      <alignment wrapText="1"/>
    </xf>
    <xf numFmtId="0" fontId="39" fillId="0" borderId="23" xfId="0" applyFont="1" applyBorder="1" applyAlignment="1" applyProtection="1">
      <alignment wrapText="1"/>
    </xf>
    <xf numFmtId="0" fontId="39" fillId="0" borderId="23" xfId="0" applyFont="1" applyBorder="1" applyAlignment="1" applyProtection="1">
      <alignment vertical="top" wrapText="1"/>
      <protection locked="0"/>
    </xf>
    <xf numFmtId="0" fontId="39" fillId="0" borderId="22" xfId="0" applyFont="1" applyBorder="1" applyAlignment="1" applyProtection="1">
      <alignment vertical="top" wrapText="1"/>
      <protection locked="0"/>
    </xf>
    <xf numFmtId="0" fontId="39" fillId="0" borderId="23" xfId="0" applyFont="1" applyBorder="1" applyAlignment="1" applyProtection="1">
      <alignment vertical="center" wrapText="1"/>
    </xf>
    <xf numFmtId="0" fontId="41" fillId="6" borderId="19" xfId="0" applyFont="1" applyFill="1" applyBorder="1" applyAlignment="1" applyProtection="1">
      <alignment vertical="center"/>
    </xf>
    <xf numFmtId="0" fontId="41" fillId="6" borderId="0" xfId="0" applyFont="1" applyFill="1" applyBorder="1" applyAlignment="1" applyProtection="1">
      <alignment vertical="center"/>
    </xf>
    <xf numFmtId="0" fontId="41" fillId="6" borderId="18" xfId="0" applyFont="1" applyFill="1" applyBorder="1" applyAlignment="1" applyProtection="1">
      <alignment vertical="center"/>
    </xf>
    <xf numFmtId="0" fontId="39" fillId="0" borderId="17" xfId="0" applyFont="1" applyBorder="1" applyAlignment="1" applyProtection="1">
      <alignment horizontal="right" vertical="center"/>
    </xf>
    <xf numFmtId="0" fontId="39" fillId="0" borderId="16" xfId="0" applyFont="1" applyBorder="1" applyAlignment="1" applyProtection="1">
      <alignment horizontal="right" vertical="center"/>
    </xf>
    <xf numFmtId="0" fontId="39" fillId="0" borderId="1" xfId="0" applyFont="1" applyBorder="1" applyAlignment="1" applyProtection="1">
      <alignment horizontal="center" vertical="center" wrapText="1"/>
      <protection locked="0"/>
    </xf>
    <xf numFmtId="0" fontId="39" fillId="0" borderId="17" xfId="0" applyFont="1" applyBorder="1" applyAlignment="1" applyProtection="1">
      <alignment horizontal="center" vertical="center" wrapText="1"/>
      <protection locked="0"/>
    </xf>
    <xf numFmtId="0" fontId="39" fillId="0" borderId="16" xfId="0" applyFont="1" applyBorder="1" applyAlignment="1" applyProtection="1">
      <alignment horizontal="center" vertical="center" wrapText="1"/>
      <protection locked="0"/>
    </xf>
    <xf numFmtId="0" fontId="39" fillId="0" borderId="19" xfId="0" applyFont="1" applyBorder="1" applyAlignment="1" applyProtection="1">
      <alignment horizontal="right" vertical="center"/>
    </xf>
    <xf numFmtId="0" fontId="39" fillId="0" borderId="0" xfId="0" applyFont="1" applyBorder="1" applyAlignment="1" applyProtection="1">
      <alignment horizontal="right" vertical="center"/>
    </xf>
    <xf numFmtId="0" fontId="39" fillId="0" borderId="18" xfId="0" applyFont="1" applyBorder="1" applyAlignment="1" applyProtection="1">
      <alignment horizontal="right" vertical="center"/>
    </xf>
    <xf numFmtId="0" fontId="39" fillId="0" borderId="0" xfId="0" applyFont="1" applyBorder="1" applyAlignment="1" applyProtection="1">
      <alignment horizontal="center" vertical="center" wrapText="1"/>
      <protection locked="0"/>
    </xf>
    <xf numFmtId="0" fontId="39" fillId="0" borderId="19" xfId="0" applyFont="1" applyBorder="1" applyAlignment="1" applyProtection="1">
      <alignment horizontal="center" vertical="center" wrapText="1"/>
      <protection locked="0"/>
    </xf>
    <xf numFmtId="0" fontId="39" fillId="0" borderId="18" xfId="0" applyFont="1" applyBorder="1" applyAlignment="1" applyProtection="1">
      <alignment horizontal="center" vertical="center" wrapText="1"/>
      <protection locked="0"/>
    </xf>
    <xf numFmtId="0" fontId="39" fillId="0" borderId="26" xfId="0" applyFont="1" applyBorder="1" applyAlignment="1" applyProtection="1">
      <alignment horizontal="right" vertical="center"/>
    </xf>
    <xf numFmtId="0" fontId="39" fillId="0" borderId="27" xfId="0" applyFont="1" applyBorder="1" applyAlignment="1" applyProtection="1">
      <alignment horizontal="right" vertical="center"/>
    </xf>
    <xf numFmtId="0" fontId="39" fillId="0" borderId="26" xfId="0" applyFont="1" applyBorder="1" applyAlignment="1" applyProtection="1">
      <alignment horizontal="center" vertical="center" wrapText="1"/>
    </xf>
    <xf numFmtId="0" fontId="39" fillId="0" borderId="13" xfId="0" applyFont="1" applyBorder="1" applyAlignment="1" applyProtection="1">
      <alignment horizontal="center" vertical="center" wrapText="1"/>
    </xf>
    <xf numFmtId="0" fontId="39" fillId="0" borderId="27" xfId="0" applyFont="1" applyBorder="1" applyAlignment="1" applyProtection="1">
      <alignment horizontal="center" vertical="center" wrapText="1"/>
    </xf>
    <xf numFmtId="0" fontId="39" fillId="0" borderId="2" xfId="0" applyNumberFormat="1" applyFont="1" applyBorder="1" applyAlignment="1" applyProtection="1">
      <alignment horizontal="center" vertical="center" wrapText="1"/>
    </xf>
    <xf numFmtId="0" fontId="61" fillId="0" borderId="26" xfId="24" applyBorder="1" applyAlignment="1" applyProtection="1">
      <alignment horizontal="center" vertical="center" wrapText="1"/>
    </xf>
    <xf numFmtId="0" fontId="61" fillId="0" borderId="13" xfId="24" applyBorder="1" applyAlignment="1" applyProtection="1">
      <alignment horizontal="center" vertical="center" wrapText="1"/>
    </xf>
    <xf numFmtId="0" fontId="61" fillId="0" borderId="27" xfId="24" applyBorder="1" applyAlignment="1" applyProtection="1">
      <alignment horizontal="center" vertical="center" wrapText="1"/>
    </xf>
    <xf numFmtId="0" fontId="98" fillId="0" borderId="0" xfId="0" applyFont="1" applyFill="1" applyBorder="1" applyAlignment="1" applyProtection="1">
      <alignment horizontal="left" vertical="top" wrapText="1"/>
    </xf>
    <xf numFmtId="0" fontId="39" fillId="0" borderId="24" xfId="0" applyFont="1" applyBorder="1" applyAlignment="1" applyProtection="1">
      <alignment horizontal="center" vertical="center" wrapText="1"/>
    </xf>
    <xf numFmtId="14" fontId="39" fillId="0" borderId="17" xfId="0" applyNumberFormat="1" applyFont="1" applyBorder="1" applyAlignment="1" applyProtection="1">
      <alignment horizontal="center" vertical="center" wrapText="1"/>
      <protection locked="0"/>
    </xf>
    <xf numFmtId="14" fontId="39" fillId="0" borderId="1" xfId="0" applyNumberFormat="1" applyFont="1" applyBorder="1" applyAlignment="1" applyProtection="1">
      <alignment horizontal="center" vertical="center" wrapText="1"/>
      <protection locked="0"/>
    </xf>
    <xf numFmtId="14" fontId="39" fillId="0" borderId="16" xfId="0" applyNumberFormat="1" applyFont="1" applyBorder="1" applyAlignment="1" applyProtection="1">
      <alignment horizontal="center" vertical="center" wrapText="1"/>
      <protection locked="0"/>
    </xf>
    <xf numFmtId="0" fontId="39" fillId="0" borderId="31" xfId="0" applyFont="1" applyBorder="1" applyAlignment="1" applyProtection="1">
      <alignment horizontal="right" vertical="center"/>
    </xf>
    <xf numFmtId="0" fontId="39" fillId="0" borderId="33" xfId="0" applyFont="1" applyBorder="1" applyAlignment="1" applyProtection="1">
      <alignment horizontal="right" vertical="center"/>
    </xf>
    <xf numFmtId="0" fontId="39" fillId="0" borderId="40" xfId="0" applyFont="1" applyBorder="1" applyAlignment="1" applyProtection="1">
      <alignment horizontal="right" vertical="center"/>
    </xf>
    <xf numFmtId="0" fontId="39" fillId="0" borderId="0" xfId="0" applyFont="1" applyBorder="1" applyAlignment="1">
      <alignment horizontal="right" vertical="center"/>
    </xf>
    <xf numFmtId="0" fontId="25" fillId="0" borderId="0" xfId="0" applyFont="1" applyBorder="1" applyAlignment="1" applyProtection="1">
      <alignment horizontal="center" vertical="center"/>
    </xf>
    <xf numFmtId="0" fontId="39" fillId="0" borderId="0" xfId="0" applyNumberFormat="1" applyFont="1" applyBorder="1" applyAlignment="1" applyProtection="1">
      <alignment horizontal="center" vertical="center"/>
    </xf>
    <xf numFmtId="0" fontId="25" fillId="0" borderId="40" xfId="0" applyFont="1" applyBorder="1" applyAlignment="1" applyProtection="1">
      <alignment horizontal="center" vertical="center"/>
    </xf>
    <xf numFmtId="0" fontId="25" fillId="0" borderId="41" xfId="0" applyFont="1" applyBorder="1" applyAlignment="1" applyProtection="1">
      <alignment horizontal="center" vertical="center"/>
    </xf>
    <xf numFmtId="0" fontId="39" fillId="0" borderId="30" xfId="0" applyNumberFormat="1" applyFont="1" applyBorder="1" applyAlignment="1" applyProtection="1">
      <alignment horizontal="center" vertical="center"/>
    </xf>
    <xf numFmtId="14" fontId="39" fillId="0" borderId="0" xfId="0" applyNumberFormat="1" applyFont="1" applyBorder="1" applyAlignment="1" applyProtection="1">
      <alignment horizontal="right" vertical="center"/>
    </xf>
    <xf numFmtId="0" fontId="39" fillId="0" borderId="42" xfId="0" applyFont="1" applyBorder="1" applyAlignment="1" applyProtection="1">
      <alignment horizontal="right" vertical="center" wrapText="1"/>
    </xf>
    <xf numFmtId="0" fontId="39" fillId="0" borderId="40" xfId="0" applyFont="1" applyBorder="1" applyAlignment="1" applyProtection="1">
      <alignment horizontal="right" vertical="center" wrapText="1"/>
    </xf>
    <xf numFmtId="0" fontId="47" fillId="7" borderId="37" xfId="0" applyFont="1" applyFill="1" applyBorder="1" applyAlignment="1" applyProtection="1">
      <alignment horizontal="center" wrapText="1"/>
    </xf>
    <xf numFmtId="0" fontId="47" fillId="7" borderId="38" xfId="0" applyFont="1" applyFill="1" applyBorder="1" applyAlignment="1" applyProtection="1">
      <alignment horizontal="center" wrapText="1"/>
    </xf>
    <xf numFmtId="0" fontId="47" fillId="7" borderId="39" xfId="0" applyFont="1" applyFill="1" applyBorder="1" applyAlignment="1" applyProtection="1">
      <alignment horizontal="center" wrapText="1"/>
    </xf>
    <xf numFmtId="0" fontId="39" fillId="0" borderId="29" xfId="0" applyFont="1" applyBorder="1" applyAlignment="1" applyProtection="1">
      <alignment horizontal="right" vertical="center"/>
    </xf>
    <xf numFmtId="0" fontId="47" fillId="7" borderId="31" xfId="0" applyFont="1" applyFill="1" applyBorder="1" applyAlignment="1" applyProtection="1">
      <alignment horizontal="center" vertical="top" wrapText="1"/>
    </xf>
    <xf numFmtId="0" fontId="47" fillId="7" borderId="33" xfId="0" applyFont="1" applyFill="1" applyBorder="1" applyAlignment="1" applyProtection="1">
      <alignment horizontal="center" vertical="top" wrapText="1"/>
    </xf>
    <xf numFmtId="0" fontId="47" fillId="7" borderId="32" xfId="0" applyFont="1" applyFill="1" applyBorder="1" applyAlignment="1" applyProtection="1">
      <alignment horizontal="center" vertical="top" wrapText="1"/>
    </xf>
    <xf numFmtId="0" fontId="39" fillId="0" borderId="29" xfId="0" applyFont="1" applyBorder="1" applyAlignment="1" applyProtection="1">
      <alignment horizontal="right"/>
    </xf>
    <xf numFmtId="0" fontId="39" fillId="0" borderId="0" xfId="0" applyFont="1" applyBorder="1" applyAlignment="1" applyProtection="1">
      <alignment horizontal="right"/>
    </xf>
    <xf numFmtId="0" fontId="39" fillId="0" borderId="30" xfId="0" applyFont="1" applyBorder="1" applyAlignment="1" applyProtection="1">
      <alignment horizontal="right"/>
    </xf>
    <xf numFmtId="0" fontId="39" fillId="0" borderId="31" xfId="0" applyFont="1" applyBorder="1" applyAlignment="1" applyProtection="1">
      <alignment horizontal="right"/>
    </xf>
    <xf numFmtId="0" fontId="39" fillId="0" borderId="33" xfId="0" applyFont="1" applyBorder="1" applyAlignment="1" applyProtection="1">
      <alignment horizontal="right"/>
    </xf>
    <xf numFmtId="0" fontId="39" fillId="0" borderId="32" xfId="0" applyFont="1" applyBorder="1" applyAlignment="1" applyProtection="1">
      <alignment horizontal="right"/>
    </xf>
    <xf numFmtId="0" fontId="25" fillId="0" borderId="29" xfId="0" applyFont="1" applyFill="1" applyBorder="1" applyAlignment="1" applyProtection="1">
      <alignment horizontal="left"/>
    </xf>
    <xf numFmtId="0" fontId="25" fillId="0" borderId="0" xfId="0" applyFont="1" applyFill="1" applyBorder="1" applyAlignment="1" applyProtection="1">
      <alignment horizontal="left"/>
    </xf>
    <xf numFmtId="0" fontId="25" fillId="0" borderId="30" xfId="0" applyFont="1" applyFill="1" applyBorder="1" applyAlignment="1" applyProtection="1">
      <alignment horizontal="left"/>
    </xf>
    <xf numFmtId="0" fontId="25" fillId="0" borderId="31" xfId="0" applyFont="1" applyFill="1" applyBorder="1" applyAlignment="1" applyProtection="1">
      <alignment horizontal="left" vertical="center"/>
    </xf>
    <xf numFmtId="0" fontId="25" fillId="0" borderId="33" xfId="0" applyFont="1" applyFill="1" applyBorder="1" applyAlignment="1" applyProtection="1">
      <alignment horizontal="left" vertical="center"/>
    </xf>
    <xf numFmtId="0" fontId="25" fillId="0" borderId="32" xfId="0" applyFont="1" applyFill="1" applyBorder="1" applyAlignment="1" applyProtection="1">
      <alignment horizontal="left" vertical="center"/>
    </xf>
    <xf numFmtId="0" fontId="28" fillId="0" borderId="37" xfId="0" applyFont="1" applyFill="1" applyBorder="1" applyAlignment="1" applyProtection="1">
      <alignment horizontal="center" vertical="center"/>
    </xf>
    <xf numFmtId="0" fontId="28" fillId="0" borderId="38" xfId="0" applyFont="1" applyFill="1" applyBorder="1" applyAlignment="1" applyProtection="1">
      <alignment horizontal="center" vertical="center"/>
    </xf>
    <xf numFmtId="0" fontId="28" fillId="0" borderId="39" xfId="0" applyFont="1" applyFill="1" applyBorder="1" applyAlignment="1" applyProtection="1">
      <alignment horizontal="center" vertical="center"/>
    </xf>
    <xf numFmtId="0" fontId="47" fillId="7" borderId="42" xfId="0" applyFont="1" applyFill="1" applyBorder="1" applyAlignment="1" applyProtection="1">
      <alignment horizontal="center" vertical="center" wrapText="1"/>
    </xf>
    <xf numFmtId="0" fontId="47" fillId="7" borderId="40" xfId="0" applyFont="1" applyFill="1" applyBorder="1" applyAlignment="1" applyProtection="1">
      <alignment horizontal="center" vertical="center" wrapText="1"/>
    </xf>
    <xf numFmtId="0" fontId="47" fillId="7" borderId="41" xfId="0" applyFont="1" applyFill="1" applyBorder="1" applyAlignment="1" applyProtection="1">
      <alignment horizontal="center" vertical="center" wrapText="1"/>
    </xf>
    <xf numFmtId="0" fontId="47" fillId="7" borderId="29" xfId="0" applyFont="1" applyFill="1" applyBorder="1" applyAlignment="1" applyProtection="1">
      <alignment horizontal="center" vertical="center" wrapText="1"/>
    </xf>
    <xf numFmtId="0" fontId="47" fillId="7" borderId="0" xfId="0" applyFont="1" applyFill="1" applyBorder="1" applyAlignment="1" applyProtection="1">
      <alignment horizontal="center" vertical="center" wrapText="1"/>
    </xf>
    <xf numFmtId="0" fontId="47" fillId="7" borderId="30" xfId="0" applyFont="1" applyFill="1" applyBorder="1" applyAlignment="1" applyProtection="1">
      <alignment horizontal="center" vertical="center" wrapText="1"/>
    </xf>
    <xf numFmtId="0" fontId="47" fillId="7" borderId="31" xfId="0" applyFont="1" applyFill="1" applyBorder="1" applyAlignment="1" applyProtection="1">
      <alignment horizontal="center" vertical="center" wrapText="1"/>
    </xf>
    <xf numFmtId="0" fontId="47" fillId="7" borderId="33" xfId="0" applyFont="1" applyFill="1" applyBorder="1" applyAlignment="1" applyProtection="1">
      <alignment horizontal="center" vertical="center" wrapText="1"/>
    </xf>
    <xf numFmtId="0" fontId="47" fillId="7" borderId="32" xfId="0" applyFont="1" applyFill="1" applyBorder="1" applyAlignment="1" applyProtection="1">
      <alignment horizontal="center" vertical="center" wrapText="1"/>
    </xf>
    <xf numFmtId="0" fontId="39" fillId="0" borderId="42" xfId="0" applyFont="1" applyFill="1" applyBorder="1" applyAlignment="1" applyProtection="1">
      <alignment horizontal="center" vertical="center" wrapText="1"/>
      <protection locked="0"/>
    </xf>
    <xf numFmtId="0" fontId="39" fillId="0" borderId="40" xfId="0" applyFont="1" applyFill="1" applyBorder="1" applyAlignment="1" applyProtection="1">
      <alignment horizontal="center" vertical="center" wrapText="1"/>
      <protection locked="0"/>
    </xf>
    <xf numFmtId="0" fontId="39" fillId="0" borderId="41" xfId="0" applyFont="1" applyFill="1" applyBorder="1" applyAlignment="1" applyProtection="1">
      <alignment horizontal="center" vertical="center" wrapText="1"/>
      <protection locked="0"/>
    </xf>
    <xf numFmtId="0" fontId="39" fillId="0" borderId="29" xfId="0" applyFont="1" applyFill="1" applyBorder="1" applyAlignment="1" applyProtection="1">
      <alignment horizontal="center" vertical="center" wrapText="1"/>
      <protection locked="0"/>
    </xf>
    <xf numFmtId="0" fontId="39" fillId="0" borderId="0" xfId="0" applyFont="1" applyFill="1" applyBorder="1" applyAlignment="1" applyProtection="1">
      <alignment horizontal="center" vertical="center" wrapText="1"/>
      <protection locked="0"/>
    </xf>
    <xf numFmtId="0" fontId="39" fillId="0" borderId="30" xfId="0" applyFont="1" applyFill="1" applyBorder="1" applyAlignment="1" applyProtection="1">
      <alignment horizontal="center" vertical="center" wrapText="1"/>
      <protection locked="0"/>
    </xf>
    <xf numFmtId="0" fontId="39" fillId="0" borderId="31" xfId="0" applyFont="1" applyFill="1" applyBorder="1" applyAlignment="1" applyProtection="1">
      <alignment horizontal="center" vertical="center" wrapText="1"/>
      <protection locked="0"/>
    </xf>
    <xf numFmtId="0" fontId="39" fillId="0" borderId="33" xfId="0" applyFont="1" applyFill="1" applyBorder="1" applyAlignment="1" applyProtection="1">
      <alignment horizontal="center" vertical="center" wrapText="1"/>
      <protection locked="0"/>
    </xf>
    <xf numFmtId="0" fontId="39" fillId="0" borderId="32" xfId="0" applyFont="1" applyFill="1" applyBorder="1" applyAlignment="1" applyProtection="1">
      <alignment horizontal="center" vertical="center" wrapText="1"/>
      <protection locked="0"/>
    </xf>
    <xf numFmtId="0" fontId="56" fillId="9" borderId="79" xfId="0" applyFont="1" applyFill="1" applyBorder="1" applyAlignment="1">
      <alignment horizontal="left"/>
    </xf>
    <xf numFmtId="0" fontId="56" fillId="9" borderId="78" xfId="0" applyFont="1" applyFill="1" applyBorder="1" applyAlignment="1">
      <alignment horizontal="left"/>
    </xf>
    <xf numFmtId="0" fontId="56" fillId="9" borderId="77" xfId="0" applyFont="1" applyFill="1" applyBorder="1" applyAlignment="1">
      <alignment horizontal="left"/>
    </xf>
    <xf numFmtId="0" fontId="48" fillId="7" borderId="42" xfId="0" applyFont="1" applyFill="1" applyBorder="1" applyAlignment="1" applyProtection="1">
      <alignment horizontal="center" vertical="center" wrapText="1"/>
    </xf>
    <xf numFmtId="0" fontId="48" fillId="7" borderId="40" xfId="0" applyFont="1" applyFill="1" applyBorder="1" applyAlignment="1" applyProtection="1">
      <alignment horizontal="center" vertical="center" wrapText="1"/>
    </xf>
    <xf numFmtId="0" fontId="48" fillId="7" borderId="41" xfId="0" applyFont="1" applyFill="1" applyBorder="1" applyAlignment="1" applyProtection="1">
      <alignment horizontal="center" vertical="center" wrapText="1"/>
    </xf>
    <xf numFmtId="0" fontId="48" fillId="7" borderId="29" xfId="0" applyFont="1" applyFill="1" applyBorder="1" applyAlignment="1" applyProtection="1">
      <alignment horizontal="center" vertical="center" wrapText="1"/>
    </xf>
    <xf numFmtId="0" fontId="48" fillId="7" borderId="0" xfId="0" applyFont="1" applyFill="1" applyBorder="1" applyAlignment="1" applyProtection="1">
      <alignment horizontal="center" vertical="center" wrapText="1"/>
    </xf>
    <xf numFmtId="0" fontId="48" fillId="7" borderId="30" xfId="0" applyFont="1" applyFill="1" applyBorder="1" applyAlignment="1" applyProtection="1">
      <alignment horizontal="center" vertical="center" wrapText="1"/>
    </xf>
    <xf numFmtId="0" fontId="39" fillId="0" borderId="33" xfId="0" applyFont="1" applyBorder="1" applyAlignment="1" applyProtection="1">
      <alignment horizontal="center" vertical="center"/>
      <protection locked="0"/>
    </xf>
    <xf numFmtId="0" fontId="39" fillId="0" borderId="33" xfId="0" applyFont="1" applyBorder="1" applyAlignment="1">
      <alignment horizontal="right" vertical="center"/>
    </xf>
    <xf numFmtId="0" fontId="39" fillId="0" borderId="0" xfId="0" applyFont="1" applyBorder="1" applyAlignment="1" applyProtection="1">
      <alignment horizontal="left"/>
    </xf>
    <xf numFmtId="0" fontId="39" fillId="0" borderId="33" xfId="0" applyFont="1" applyBorder="1" applyAlignment="1" applyProtection="1">
      <alignment horizontal="left"/>
    </xf>
    <xf numFmtId="0" fontId="39" fillId="7" borderId="31" xfId="0" applyFont="1" applyFill="1" applyBorder="1" applyAlignment="1" applyProtection="1">
      <alignment horizontal="center" vertical="center" wrapText="1"/>
    </xf>
    <xf numFmtId="0" fontId="39" fillId="7" borderId="33" xfId="0" applyFont="1" applyFill="1" applyBorder="1" applyAlignment="1" applyProtection="1">
      <alignment horizontal="center" vertical="center" wrapText="1"/>
    </xf>
    <xf numFmtId="0" fontId="39" fillId="7" borderId="32" xfId="0" applyFont="1" applyFill="1" applyBorder="1" applyAlignment="1" applyProtection="1">
      <alignment horizontal="center" vertical="center" wrapText="1"/>
    </xf>
    <xf numFmtId="1" fontId="39" fillId="0" borderId="38" xfId="0" applyNumberFormat="1" applyFont="1" applyBorder="1" applyAlignment="1" applyProtection="1">
      <alignment horizontal="center"/>
    </xf>
    <xf numFmtId="1" fontId="39" fillId="0" borderId="39" xfId="0" applyNumberFormat="1" applyFont="1" applyBorder="1" applyAlignment="1" applyProtection="1">
      <alignment horizontal="center"/>
    </xf>
    <xf numFmtId="0" fontId="44" fillId="0" borderId="37" xfId="0" applyFont="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39" xfId="0" applyFont="1" applyBorder="1" applyAlignment="1" applyProtection="1">
      <alignment horizontal="left" vertical="center" wrapText="1"/>
    </xf>
    <xf numFmtId="0" fontId="39" fillId="0" borderId="37" xfId="0" applyFont="1" applyBorder="1" applyAlignment="1" applyProtection="1">
      <alignment horizontal="right"/>
    </xf>
    <xf numFmtId="0" fontId="39" fillId="0" borderId="38" xfId="0" applyFont="1" applyBorder="1" applyAlignment="1" applyProtection="1">
      <alignment horizontal="right"/>
    </xf>
    <xf numFmtId="0" fontId="39" fillId="0" borderId="29" xfId="0" applyFont="1" applyBorder="1" applyAlignment="1" applyProtection="1">
      <alignment horizontal="left"/>
    </xf>
    <xf numFmtId="0" fontId="39" fillId="0" borderId="30" xfId="0" applyFont="1" applyBorder="1" applyAlignment="1" applyProtection="1">
      <alignment horizontal="left"/>
    </xf>
    <xf numFmtId="0" fontId="39" fillId="0" borderId="0" xfId="0" applyFont="1" applyBorder="1" applyAlignment="1" applyProtection="1">
      <alignment horizontal="center"/>
    </xf>
    <xf numFmtId="0" fontId="39" fillId="0" borderId="30" xfId="0" applyFont="1" applyBorder="1" applyAlignment="1" applyProtection="1">
      <alignment horizontal="center"/>
    </xf>
    <xf numFmtId="1" fontId="39" fillId="0" borderId="0" xfId="0" applyNumberFormat="1" applyFont="1" applyBorder="1" applyAlignment="1" applyProtection="1">
      <alignment horizontal="center"/>
    </xf>
    <xf numFmtId="0" fontId="39" fillId="0" borderId="40" xfId="0" applyFont="1" applyBorder="1" applyAlignment="1" applyProtection="1">
      <alignment horizontal="right"/>
    </xf>
    <xf numFmtId="0" fontId="57" fillId="9" borderId="76" xfId="0" applyFont="1" applyFill="1" applyBorder="1" applyAlignment="1">
      <alignment horizontal="left"/>
    </xf>
    <xf numFmtId="0" fontId="57" fillId="9" borderId="75" xfId="0" applyFont="1" applyFill="1" applyBorder="1" applyAlignment="1">
      <alignment horizontal="left"/>
    </xf>
    <xf numFmtId="0" fontId="57" fillId="9" borderId="74" xfId="0" applyFont="1" applyFill="1" applyBorder="1" applyAlignment="1">
      <alignment horizontal="left"/>
    </xf>
    <xf numFmtId="0" fontId="58" fillId="9" borderId="17" xfId="0" applyFont="1" applyFill="1" applyBorder="1" applyAlignment="1">
      <alignment horizontal="left"/>
    </xf>
    <xf numFmtId="0" fontId="58" fillId="9" borderId="1" xfId="0" applyFont="1" applyFill="1" applyBorder="1" applyAlignment="1">
      <alignment horizontal="left"/>
    </xf>
    <xf numFmtId="0" fontId="59" fillId="9" borderId="33" xfId="0" applyFont="1" applyFill="1" applyBorder="1" applyAlignment="1">
      <alignment horizontal="left"/>
    </xf>
    <xf numFmtId="0" fontId="59" fillId="9" borderId="32" xfId="0" applyFont="1" applyFill="1" applyBorder="1" applyAlignment="1">
      <alignment horizontal="left"/>
    </xf>
    <xf numFmtId="0" fontId="56" fillId="9" borderId="83" xfId="0" applyFont="1" applyFill="1" applyBorder="1" applyAlignment="1">
      <alignment horizontal="left"/>
    </xf>
    <xf numFmtId="0" fontId="56" fillId="9" borderId="44" xfId="0" applyFont="1" applyFill="1" applyBorder="1" applyAlignment="1">
      <alignment horizontal="left"/>
    </xf>
    <xf numFmtId="0" fontId="56" fillId="9" borderId="82" xfId="0" applyFont="1" applyFill="1" applyBorder="1" applyAlignment="1">
      <alignment horizontal="left"/>
    </xf>
    <xf numFmtId="0" fontId="57" fillId="9" borderId="81" xfId="0" applyFont="1" applyFill="1" applyBorder="1" applyAlignment="1">
      <alignment horizontal="left"/>
    </xf>
    <xf numFmtId="0" fontId="57" fillId="9" borderId="4" xfId="0" applyFont="1" applyFill="1" applyBorder="1" applyAlignment="1">
      <alignment horizontal="left"/>
    </xf>
    <xf numFmtId="0" fontId="57" fillId="9" borderId="80" xfId="0" applyFont="1" applyFill="1" applyBorder="1" applyAlignment="1">
      <alignment horizontal="left"/>
    </xf>
    <xf numFmtId="0" fontId="59" fillId="9" borderId="1" xfId="0" applyFont="1" applyFill="1" applyBorder="1" applyAlignment="1">
      <alignment horizontal="left"/>
    </xf>
    <xf numFmtId="0" fontId="59" fillId="9" borderId="16" xfId="0" applyFont="1" applyFill="1" applyBorder="1" applyAlignment="1">
      <alignment horizontal="left"/>
    </xf>
    <xf numFmtId="1" fontId="39" fillId="0" borderId="0" xfId="0" applyNumberFormat="1" applyFont="1" applyBorder="1" applyAlignment="1" applyProtection="1">
      <alignment horizontal="center"/>
      <protection locked="0"/>
    </xf>
    <xf numFmtId="0" fontId="47" fillId="7" borderId="37" xfId="0" applyFont="1" applyFill="1" applyBorder="1" applyAlignment="1" applyProtection="1">
      <alignment horizontal="left"/>
    </xf>
    <xf numFmtId="0" fontId="47" fillId="7" borderId="38" xfId="0" applyFont="1" applyFill="1" applyBorder="1" applyAlignment="1" applyProtection="1">
      <alignment horizontal="left"/>
    </xf>
    <xf numFmtId="0" fontId="47" fillId="7" borderId="39" xfId="0" applyFont="1" applyFill="1" applyBorder="1" applyAlignment="1" applyProtection="1">
      <alignment horizontal="left"/>
    </xf>
    <xf numFmtId="0" fontId="39" fillId="0" borderId="0" xfId="0" applyFont="1" applyBorder="1" applyAlignment="1" applyProtection="1">
      <alignment horizontal="center"/>
      <protection locked="0"/>
    </xf>
    <xf numFmtId="177" fontId="39" fillId="0" borderId="0" xfId="0" applyNumberFormat="1" applyFont="1" applyBorder="1" applyAlignment="1" applyProtection="1">
      <alignment horizontal="center" vertical="center"/>
      <protection locked="0"/>
    </xf>
    <xf numFmtId="177" fontId="39" fillId="0" borderId="30" xfId="0" applyNumberFormat="1" applyFont="1" applyBorder="1" applyAlignment="1" applyProtection="1">
      <alignment horizontal="center" vertical="center"/>
      <protection locked="0"/>
    </xf>
    <xf numFmtId="0" fontId="39" fillId="0" borderId="32" xfId="0" applyFont="1" applyBorder="1" applyAlignment="1" applyProtection="1">
      <alignment horizontal="center" vertical="center"/>
      <protection locked="0"/>
    </xf>
    <xf numFmtId="0" fontId="39" fillId="0" borderId="42" xfId="0" applyFont="1" applyBorder="1" applyAlignment="1" applyProtection="1">
      <alignment horizontal="center" vertical="center"/>
    </xf>
    <xf numFmtId="0" fontId="39" fillId="0" borderId="40" xfId="0" applyFont="1" applyBorder="1" applyAlignment="1" applyProtection="1">
      <alignment horizontal="center" vertical="center"/>
    </xf>
    <xf numFmtId="0" fontId="39" fillId="0" borderId="41" xfId="0" applyFont="1" applyBorder="1" applyAlignment="1" applyProtection="1">
      <alignment horizontal="center" vertical="center"/>
    </xf>
    <xf numFmtId="0" fontId="39" fillId="0" borderId="29" xfId="0" applyFont="1" applyBorder="1" applyAlignment="1" applyProtection="1">
      <alignment horizontal="center" vertical="center" wrapText="1"/>
      <protection locked="0"/>
    </xf>
    <xf numFmtId="0" fontId="39" fillId="0" borderId="30" xfId="0" applyFont="1" applyBorder="1" applyAlignment="1" applyProtection="1">
      <alignment horizontal="center" vertical="center" wrapText="1"/>
      <protection locked="0"/>
    </xf>
    <xf numFmtId="0" fontId="45" fillId="0" borderId="40" xfId="0" applyFont="1" applyBorder="1" applyAlignment="1" applyProtection="1">
      <alignment horizontal="center" vertical="center" wrapText="1"/>
    </xf>
    <xf numFmtId="0" fontId="39" fillId="0" borderId="40" xfId="0" applyFont="1" applyBorder="1" applyAlignment="1" applyProtection="1">
      <alignment horizontal="center"/>
    </xf>
    <xf numFmtId="0" fontId="42" fillId="7" borderId="42" xfId="0" applyFont="1" applyFill="1" applyBorder="1" applyAlignment="1" applyProtection="1">
      <alignment horizontal="center"/>
    </xf>
    <xf numFmtId="0" fontId="42" fillId="7" borderId="40" xfId="0" applyFont="1" applyFill="1" applyBorder="1" applyAlignment="1" applyProtection="1">
      <alignment horizontal="center"/>
    </xf>
    <xf numFmtId="0" fontId="42" fillId="7" borderId="41" xfId="0" applyFont="1" applyFill="1" applyBorder="1" applyAlignment="1" applyProtection="1">
      <alignment horizontal="center"/>
    </xf>
    <xf numFmtId="0" fontId="39" fillId="0" borderId="42" xfId="0" applyFont="1" applyBorder="1" applyAlignment="1" applyProtection="1">
      <alignment horizontal="right"/>
    </xf>
    <xf numFmtId="0" fontId="39" fillId="0" borderId="29" xfId="0" applyFont="1" applyBorder="1" applyAlignment="1">
      <alignment horizontal="left" vertical="center" wrapText="1"/>
    </xf>
    <xf numFmtId="0" fontId="39" fillId="0" borderId="0" xfId="0" applyFont="1" applyBorder="1" applyAlignment="1">
      <alignment horizontal="left" vertical="center" wrapText="1"/>
    </xf>
    <xf numFmtId="0" fontId="39" fillId="0" borderId="31" xfId="0" applyFont="1" applyBorder="1" applyAlignment="1">
      <alignment horizontal="left" vertical="center" wrapText="1"/>
    </xf>
    <xf numFmtId="0" fontId="39" fillId="0" borderId="33" xfId="0" applyFont="1" applyBorder="1" applyAlignment="1">
      <alignment horizontal="left" vertical="center" wrapText="1"/>
    </xf>
    <xf numFmtId="0" fontId="41" fillId="6" borderId="42" xfId="0" applyFont="1" applyFill="1" applyBorder="1" applyAlignment="1" applyProtection="1">
      <alignment horizontal="left"/>
    </xf>
    <xf numFmtId="0" fontId="41" fillId="6" borderId="40" xfId="0" applyFont="1" applyFill="1" applyBorder="1" applyAlignment="1" applyProtection="1">
      <alignment horizontal="left"/>
    </xf>
    <xf numFmtId="0" fontId="41" fillId="6" borderId="41" xfId="0" applyFont="1" applyFill="1" applyBorder="1" applyAlignment="1" applyProtection="1">
      <alignment horizontal="left"/>
    </xf>
    <xf numFmtId="0" fontId="39" fillId="7" borderId="37" xfId="0" applyFont="1" applyFill="1" applyBorder="1" applyAlignment="1" applyProtection="1">
      <alignment horizontal="center"/>
    </xf>
    <xf numFmtId="0" fontId="39" fillId="7" borderId="38" xfId="0" applyFont="1" applyFill="1" applyBorder="1" applyAlignment="1" applyProtection="1">
      <alignment horizontal="center"/>
    </xf>
    <xf numFmtId="0" fontId="39" fillId="7" borderId="39" xfId="0" applyFont="1" applyFill="1" applyBorder="1" applyAlignment="1" applyProtection="1">
      <alignment horizontal="center"/>
    </xf>
    <xf numFmtId="0" fontId="39" fillId="0" borderId="40" xfId="0" applyFont="1" applyFill="1" applyBorder="1" applyAlignment="1" applyProtection="1">
      <alignment horizontal="center" vertical="center"/>
      <protection locked="0"/>
    </xf>
    <xf numFmtId="0" fontId="39" fillId="0" borderId="41" xfId="0" applyFont="1" applyFill="1" applyBorder="1" applyAlignment="1" applyProtection="1">
      <alignment horizontal="center" vertical="center"/>
      <protection locked="0"/>
    </xf>
    <xf numFmtId="0" fontId="47" fillId="7" borderId="37" xfId="0" applyFont="1" applyFill="1" applyBorder="1" applyAlignment="1" applyProtection="1">
      <alignment horizontal="left" vertical="center"/>
    </xf>
    <xf numFmtId="0" fontId="47" fillId="7" borderId="38" xfId="0" applyFont="1" applyFill="1" applyBorder="1" applyAlignment="1" applyProtection="1">
      <alignment horizontal="left" vertical="center"/>
    </xf>
    <xf numFmtId="0" fontId="47" fillId="7" borderId="39" xfId="0" applyFont="1" applyFill="1" applyBorder="1" applyAlignment="1" applyProtection="1">
      <alignment horizontal="left" vertical="center"/>
    </xf>
    <xf numFmtId="0" fontId="51" fillId="0" borderId="38" xfId="0" applyFont="1" applyFill="1" applyBorder="1" applyAlignment="1" applyProtection="1">
      <alignment horizontal="center" vertical="center"/>
    </xf>
    <xf numFmtId="0" fontId="51" fillId="0" borderId="39" xfId="0" applyFont="1" applyFill="1" applyBorder="1" applyAlignment="1" applyProtection="1">
      <alignment horizontal="center" vertical="center"/>
    </xf>
    <xf numFmtId="0" fontId="39" fillId="0" borderId="0" xfId="0" applyFont="1" applyFill="1" applyBorder="1" applyAlignment="1" applyProtection="1">
      <alignment horizontal="center"/>
    </xf>
    <xf numFmtId="0" fontId="25" fillId="0" borderId="31" xfId="0" applyFont="1" applyFill="1" applyBorder="1" applyAlignment="1" applyProtection="1">
      <alignment horizontal="right" vertical="center"/>
    </xf>
    <xf numFmtId="0" fontId="25" fillId="0" borderId="33" xfId="0" applyFont="1" applyFill="1" applyBorder="1" applyAlignment="1" applyProtection="1">
      <alignment horizontal="right" vertical="center"/>
    </xf>
    <xf numFmtId="0" fontId="39" fillId="0" borderId="42" xfId="0" applyFont="1" applyBorder="1" applyAlignment="1" applyProtection="1">
      <alignment horizontal="left"/>
    </xf>
    <xf numFmtId="0" fontId="39" fillId="0" borderId="41" xfId="0" applyFont="1" applyBorder="1" applyAlignment="1" applyProtection="1">
      <alignment horizontal="left"/>
    </xf>
    <xf numFmtId="0" fontId="39" fillId="7" borderId="29" xfId="0" applyFont="1" applyFill="1" applyBorder="1" applyAlignment="1" applyProtection="1">
      <alignment horizontal="center"/>
    </xf>
    <xf numFmtId="0" fontId="39" fillId="7" borderId="33" xfId="0" applyFont="1" applyFill="1" applyBorder="1" applyAlignment="1" applyProtection="1">
      <alignment horizontal="center"/>
    </xf>
    <xf numFmtId="0" fontId="39" fillId="7" borderId="32" xfId="0" applyFont="1" applyFill="1" applyBorder="1" applyAlignment="1" applyProtection="1">
      <alignment horizontal="center"/>
    </xf>
    <xf numFmtId="0" fontId="0" fillId="7" borderId="35" xfId="0" applyFill="1" applyBorder="1" applyAlignment="1">
      <alignment horizontal="center"/>
    </xf>
    <xf numFmtId="0" fontId="0" fillId="7" borderId="36" xfId="0" applyFill="1" applyBorder="1" applyAlignment="1">
      <alignment horizontal="center"/>
    </xf>
    <xf numFmtId="0" fontId="39" fillId="0" borderId="34" xfId="0" applyFont="1" applyFill="1" applyBorder="1" applyAlignment="1" applyProtection="1">
      <alignment horizontal="center"/>
    </xf>
    <xf numFmtId="0" fontId="39" fillId="0" borderId="35" xfId="0" applyFont="1" applyFill="1" applyBorder="1" applyAlignment="1" applyProtection="1">
      <alignment horizontal="center"/>
    </xf>
    <xf numFmtId="0" fontId="39" fillId="0" borderId="42" xfId="0" applyFont="1" applyFill="1" applyBorder="1" applyAlignment="1" applyProtection="1">
      <alignment horizontal="right" wrapText="1"/>
    </xf>
    <xf numFmtId="0" fontId="39" fillId="0" borderId="41" xfId="0" applyFont="1" applyFill="1" applyBorder="1" applyAlignment="1" applyProtection="1">
      <alignment horizontal="right" wrapText="1"/>
    </xf>
    <xf numFmtId="0" fontId="39" fillId="0" borderId="31" xfId="0" applyFont="1" applyFill="1" applyBorder="1" applyAlignment="1" applyProtection="1">
      <alignment horizontal="right" wrapText="1"/>
    </xf>
    <xf numFmtId="0" fontId="39" fillId="0" borderId="30" xfId="0" applyFont="1" applyFill="1" applyBorder="1" applyAlignment="1" applyProtection="1">
      <alignment horizontal="right" wrapText="1"/>
    </xf>
    <xf numFmtId="0" fontId="39" fillId="0" borderId="38" xfId="0" applyFont="1" applyBorder="1" applyAlignment="1" applyProtection="1">
      <alignment horizontal="center"/>
    </xf>
    <xf numFmtId="0" fontId="39" fillId="0" borderId="39" xfId="0" applyFont="1" applyBorder="1" applyAlignment="1" applyProtection="1">
      <alignment horizontal="center"/>
    </xf>
    <xf numFmtId="0" fontId="47" fillId="7" borderId="42" xfId="0" applyFont="1" applyFill="1" applyBorder="1" applyAlignment="1" applyProtection="1">
      <alignment horizontal="center" wrapText="1"/>
    </xf>
    <xf numFmtId="0" fontId="47" fillId="7" borderId="40" xfId="0" applyFont="1" applyFill="1" applyBorder="1" applyAlignment="1" applyProtection="1">
      <alignment horizontal="center" wrapText="1"/>
    </xf>
    <xf numFmtId="0" fontId="47" fillId="7" borderId="41" xfId="0" applyFont="1" applyFill="1" applyBorder="1" applyAlignment="1" applyProtection="1">
      <alignment horizontal="center" wrapText="1"/>
    </xf>
    <xf numFmtId="0" fontId="46" fillId="0" borderId="0" xfId="0" applyFont="1" applyBorder="1" applyAlignment="1" applyProtection="1">
      <alignment horizontal="center" vertical="center"/>
    </xf>
    <xf numFmtId="14" fontId="39" fillId="0" borderId="0" xfId="0" applyNumberFormat="1" applyFont="1" applyBorder="1" applyAlignment="1" applyProtection="1">
      <alignment horizontal="center" vertical="center"/>
      <protection locked="0"/>
    </xf>
    <xf numFmtId="14" fontId="39" fillId="0" borderId="30" xfId="0" applyNumberFormat="1" applyFont="1" applyBorder="1" applyAlignment="1" applyProtection="1">
      <alignment horizontal="center" vertical="center"/>
      <protection locked="0"/>
    </xf>
    <xf numFmtId="0" fontId="39" fillId="0" borderId="0" xfId="0" applyFont="1" applyBorder="1" applyAlignment="1">
      <alignment horizontal="center" vertical="center"/>
    </xf>
    <xf numFmtId="0" fontId="47" fillId="7" borderId="42" xfId="0" applyFont="1" applyFill="1" applyBorder="1" applyAlignment="1" applyProtection="1">
      <alignment horizontal="left"/>
    </xf>
    <xf numFmtId="0" fontId="47" fillId="7" borderId="40" xfId="0" applyFont="1" applyFill="1" applyBorder="1" applyAlignment="1" applyProtection="1">
      <alignment horizontal="left"/>
    </xf>
    <xf numFmtId="0" fontId="47" fillId="7" borderId="41" xfId="0" applyFont="1" applyFill="1" applyBorder="1" applyAlignment="1" applyProtection="1">
      <alignment horizontal="left"/>
    </xf>
    <xf numFmtId="0" fontId="44" fillId="0" borderId="40" xfId="0" applyFont="1" applyBorder="1" applyAlignment="1" applyProtection="1">
      <alignment horizontal="center" vertical="center" wrapText="1"/>
    </xf>
    <xf numFmtId="0" fontId="47" fillId="7" borderId="29" xfId="0" applyFont="1" applyFill="1" applyBorder="1" applyAlignment="1" applyProtection="1">
      <alignment horizontal="left"/>
    </xf>
    <xf numFmtId="0" fontId="47" fillId="7" borderId="0" xfId="0" applyFont="1" applyFill="1" applyBorder="1" applyAlignment="1" applyProtection="1">
      <alignment horizontal="left"/>
    </xf>
    <xf numFmtId="0" fontId="47" fillId="7" borderId="30" xfId="0" applyFont="1" applyFill="1" applyBorder="1" applyAlignment="1" applyProtection="1">
      <alignment horizontal="left"/>
    </xf>
    <xf numFmtId="1" fontId="39" fillId="7" borderId="37" xfId="0" applyNumberFormat="1" applyFont="1" applyFill="1" applyBorder="1" applyAlignment="1" applyProtection="1">
      <alignment horizontal="center"/>
    </xf>
    <xf numFmtId="1" fontId="39" fillId="7" borderId="38" xfId="0" applyNumberFormat="1" applyFont="1" applyFill="1" applyBorder="1" applyAlignment="1" applyProtection="1">
      <alignment horizontal="center"/>
    </xf>
    <xf numFmtId="1" fontId="39" fillId="7" borderId="39" xfId="0" applyNumberFormat="1" applyFont="1" applyFill="1" applyBorder="1" applyAlignment="1" applyProtection="1">
      <alignment horizontal="center"/>
    </xf>
    <xf numFmtId="0" fontId="39" fillId="0" borderId="29" xfId="0" applyFont="1" applyBorder="1" applyAlignment="1" applyProtection="1">
      <alignment horizontal="left" vertical="center" wrapText="1"/>
    </xf>
    <xf numFmtId="0" fontId="39" fillId="0" borderId="0" xfId="0" applyFont="1" applyBorder="1" applyAlignment="1" applyProtection="1">
      <alignment horizontal="left" vertical="center" wrapText="1"/>
    </xf>
    <xf numFmtId="0" fontId="39" fillId="0" borderId="30" xfId="0" applyFont="1" applyBorder="1" applyAlignment="1" applyProtection="1">
      <alignment horizontal="left" vertical="center" wrapText="1"/>
    </xf>
    <xf numFmtId="0" fontId="39" fillId="0" borderId="29" xfId="0" applyFont="1" applyBorder="1" applyAlignment="1" applyProtection="1">
      <alignment horizontal="left" vertical="center"/>
    </xf>
    <xf numFmtId="0" fontId="39" fillId="0" borderId="0" xfId="0" applyFont="1" applyBorder="1" applyAlignment="1" applyProtection="1">
      <alignment horizontal="left" vertical="center"/>
    </xf>
    <xf numFmtId="0" fontId="39" fillId="0" borderId="30" xfId="0" applyFont="1" applyBorder="1" applyAlignment="1" applyProtection="1">
      <alignment horizontal="left" vertical="center"/>
    </xf>
    <xf numFmtId="0" fontId="39" fillId="0" borderId="31" xfId="0" applyFont="1" applyBorder="1" applyAlignment="1" applyProtection="1">
      <alignment horizontal="left" vertical="center"/>
    </xf>
    <xf numFmtId="0" fontId="39" fillId="0" borderId="33" xfId="0" applyFont="1" applyBorder="1" applyAlignment="1" applyProtection="1">
      <alignment horizontal="left" vertical="center"/>
    </xf>
    <xf numFmtId="0" fontId="39" fillId="0" borderId="32" xfId="0" applyFont="1" applyBorder="1" applyAlignment="1" applyProtection="1">
      <alignment horizontal="left" vertical="center"/>
    </xf>
    <xf numFmtId="0" fontId="39" fillId="0" borderId="42" xfId="0" applyFont="1" applyBorder="1" applyAlignment="1" applyProtection="1">
      <alignment horizontal="center"/>
    </xf>
    <xf numFmtId="0" fontId="39" fillId="0" borderId="41" xfId="0" applyFont="1" applyBorder="1" applyAlignment="1" applyProtection="1">
      <alignment horizontal="center"/>
    </xf>
    <xf numFmtId="0" fontId="39" fillId="0" borderId="29" xfId="0" applyFont="1" applyBorder="1" applyAlignment="1" applyProtection="1">
      <alignment horizontal="center"/>
    </xf>
    <xf numFmtId="0" fontId="39" fillId="0" borderId="31" xfId="0" applyFont="1" applyBorder="1" applyAlignment="1" applyProtection="1">
      <alignment horizontal="center"/>
    </xf>
    <xf numFmtId="0" fontId="39" fillId="0" borderId="33" xfId="0" applyFont="1" applyBorder="1" applyAlignment="1" applyProtection="1">
      <alignment horizontal="center"/>
    </xf>
    <xf numFmtId="0" fontId="39" fillId="0" borderId="32" xfId="0" applyFont="1" applyBorder="1" applyAlignment="1" applyProtection="1">
      <alignment horizontal="center"/>
    </xf>
    <xf numFmtId="0" fontId="39" fillId="7" borderId="85" xfId="0" applyFont="1" applyFill="1" applyBorder="1" applyAlignment="1" applyProtection="1">
      <alignment horizontal="center"/>
    </xf>
    <xf numFmtId="0" fontId="39" fillId="7" borderId="45" xfId="0" applyFont="1" applyFill="1" applyBorder="1" applyAlignment="1" applyProtection="1">
      <alignment horizontal="center"/>
    </xf>
    <xf numFmtId="0" fontId="39" fillId="7" borderId="84" xfId="0" applyFont="1" applyFill="1" applyBorder="1" applyAlignment="1" applyProtection="1">
      <alignment horizontal="center"/>
    </xf>
    <xf numFmtId="0" fontId="0" fillId="0" borderId="42"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29" xfId="0" applyBorder="1" applyAlignment="1">
      <alignment horizontal="center"/>
    </xf>
    <xf numFmtId="0" fontId="0" fillId="0" borderId="0"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0" borderId="32" xfId="0" applyBorder="1" applyAlignment="1">
      <alignment horizontal="center"/>
    </xf>
    <xf numFmtId="1" fontId="39" fillId="0" borderId="33" xfId="0" applyNumberFormat="1" applyFont="1" applyBorder="1" applyAlignment="1" applyProtection="1">
      <alignment horizontal="center" vertical="center"/>
      <protection locked="0"/>
    </xf>
    <xf numFmtId="1" fontId="39" fillId="0" borderId="32" xfId="0" applyNumberFormat="1" applyFont="1" applyBorder="1" applyAlignment="1" applyProtection="1">
      <alignment horizontal="center" vertical="center"/>
      <protection locked="0"/>
    </xf>
    <xf numFmtId="0" fontId="53" fillId="7" borderId="37" xfId="0" applyFont="1" applyFill="1" applyBorder="1" applyAlignment="1" applyProtection="1">
      <alignment horizontal="left" vertical="center" wrapText="1"/>
    </xf>
    <xf numFmtId="0" fontId="53" fillId="7" borderId="38" xfId="0" applyFont="1" applyFill="1" applyBorder="1" applyAlignment="1" applyProtection="1">
      <alignment horizontal="left" vertical="center" wrapText="1"/>
    </xf>
    <xf numFmtId="0" fontId="53" fillId="7" borderId="39" xfId="0" applyFont="1" applyFill="1" applyBorder="1" applyAlignment="1" applyProtection="1">
      <alignment horizontal="left" vertical="center" wrapText="1"/>
    </xf>
    <xf numFmtId="0" fontId="39" fillId="0" borderId="30" xfId="0" applyFont="1" applyBorder="1" applyAlignment="1" applyProtection="1">
      <alignment horizontal="center" vertical="center"/>
    </xf>
    <xf numFmtId="0" fontId="39" fillId="0" borderId="33" xfId="0" applyFont="1" applyFill="1" applyBorder="1" applyAlignment="1" applyProtection="1">
      <alignment horizontal="center"/>
    </xf>
    <xf numFmtId="0" fontId="39" fillId="0" borderId="32" xfId="0" applyFont="1" applyFill="1" applyBorder="1" applyAlignment="1" applyProtection="1">
      <alignment horizontal="center"/>
    </xf>
    <xf numFmtId="173" fontId="39" fillId="0" borderId="0" xfId="6" applyNumberFormat="1" applyFont="1" applyBorder="1" applyAlignment="1" applyProtection="1">
      <alignment horizontal="center"/>
    </xf>
    <xf numFmtId="0" fontId="39" fillId="0" borderId="29" xfId="0" applyFont="1" applyFill="1" applyBorder="1" applyAlignment="1" applyProtection="1">
      <alignment horizontal="center" wrapText="1"/>
    </xf>
    <xf numFmtId="0" fontId="39" fillId="0" borderId="0" xfId="0" applyFont="1" applyFill="1" applyBorder="1" applyAlignment="1" applyProtection="1">
      <alignment horizontal="center" wrapText="1"/>
    </xf>
    <xf numFmtId="0" fontId="25" fillId="0" borderId="29" xfId="0" applyFont="1" applyFill="1" applyBorder="1" applyAlignment="1" applyProtection="1">
      <alignment horizontal="right"/>
    </xf>
    <xf numFmtId="0" fontId="25" fillId="0" borderId="0" xfId="0" applyFont="1" applyFill="1" applyBorder="1" applyAlignment="1" applyProtection="1">
      <alignment horizontal="right"/>
    </xf>
    <xf numFmtId="2" fontId="47" fillId="7" borderId="42" xfId="0" applyNumberFormat="1" applyFont="1" applyFill="1" applyBorder="1" applyAlignment="1" applyProtection="1">
      <alignment horizontal="center"/>
    </xf>
    <xf numFmtId="2" fontId="47" fillId="7" borderId="40" xfId="0" applyNumberFormat="1" applyFont="1" applyFill="1" applyBorder="1" applyAlignment="1" applyProtection="1">
      <alignment horizontal="center"/>
    </xf>
    <xf numFmtId="2" fontId="47" fillId="7" borderId="41" xfId="0" applyNumberFormat="1" applyFont="1" applyFill="1" applyBorder="1" applyAlignment="1" applyProtection="1">
      <alignment horizontal="center"/>
    </xf>
    <xf numFmtId="0" fontId="39" fillId="0" borderId="31" xfId="0" applyFont="1" applyBorder="1" applyAlignment="1" applyProtection="1">
      <alignment horizontal="left"/>
    </xf>
    <xf numFmtId="0" fontId="39" fillId="0" borderId="32" xfId="0" applyFont="1" applyBorder="1" applyAlignment="1" applyProtection="1">
      <alignment horizontal="left"/>
    </xf>
    <xf numFmtId="0" fontId="25" fillId="0" borderId="42" xfId="0" applyFont="1" applyFill="1" applyBorder="1" applyAlignment="1" applyProtection="1">
      <alignment horizontal="right"/>
    </xf>
    <xf numFmtId="0" fontId="25" fillId="0" borderId="40" xfId="0" applyFont="1" applyFill="1" applyBorder="1" applyAlignment="1" applyProtection="1">
      <alignment horizontal="right"/>
    </xf>
    <xf numFmtId="0" fontId="25" fillId="0" borderId="41" xfId="0" applyFont="1" applyFill="1" applyBorder="1" applyAlignment="1" applyProtection="1">
      <alignment horizontal="right"/>
    </xf>
    <xf numFmtId="0" fontId="25" fillId="0" borderId="31" xfId="0" applyFont="1" applyFill="1" applyBorder="1" applyAlignment="1" applyProtection="1">
      <alignment horizontal="right"/>
    </xf>
    <xf numFmtId="0" fontId="25" fillId="0" borderId="33" xfId="0" applyFont="1" applyFill="1" applyBorder="1" applyAlignment="1" applyProtection="1">
      <alignment horizontal="right"/>
    </xf>
    <xf numFmtId="0" fontId="25" fillId="0" borderId="32" xfId="0" applyFont="1" applyFill="1" applyBorder="1" applyAlignment="1" applyProtection="1">
      <alignment horizontal="right"/>
    </xf>
    <xf numFmtId="0" fontId="25" fillId="0" borderId="30" xfId="0" applyFont="1" applyFill="1" applyBorder="1" applyAlignment="1" applyProtection="1">
      <alignment horizontal="right"/>
    </xf>
    <xf numFmtId="0" fontId="108" fillId="0" borderId="29" xfId="0" applyFont="1" applyFill="1" applyBorder="1" applyAlignment="1" applyProtection="1">
      <alignment horizontal="right"/>
    </xf>
    <xf numFmtId="0" fontId="108" fillId="0" borderId="0" xfId="0" applyFont="1" applyFill="1" applyBorder="1" applyAlignment="1" applyProtection="1">
      <alignment horizontal="right"/>
    </xf>
    <xf numFmtId="0" fontId="108" fillId="0" borderId="30" xfId="0" applyFont="1" applyFill="1" applyBorder="1" applyAlignment="1" applyProtection="1">
      <alignment horizontal="right"/>
    </xf>
    <xf numFmtId="0" fontId="47" fillId="7" borderId="37" xfId="0" applyFont="1" applyFill="1" applyBorder="1" applyAlignment="1" applyProtection="1">
      <alignment horizontal="center"/>
    </xf>
    <xf numFmtId="0" fontId="47" fillId="7" borderId="38" xfId="0" applyFont="1" applyFill="1" applyBorder="1" applyAlignment="1" applyProtection="1">
      <alignment horizontal="center"/>
    </xf>
    <xf numFmtId="0" fontId="47" fillId="7" borderId="39" xfId="0" applyFont="1" applyFill="1" applyBorder="1" applyAlignment="1" applyProtection="1">
      <alignment horizontal="center"/>
    </xf>
    <xf numFmtId="2" fontId="47" fillId="7" borderId="37" xfId="0" applyNumberFormat="1" applyFont="1" applyFill="1" applyBorder="1" applyAlignment="1" applyProtection="1">
      <alignment horizontal="center" wrapText="1"/>
    </xf>
    <xf numFmtId="2" fontId="47" fillId="7" borderId="38" xfId="0" applyNumberFormat="1" applyFont="1" applyFill="1" applyBorder="1" applyAlignment="1" applyProtection="1">
      <alignment horizontal="center" wrapText="1"/>
    </xf>
    <xf numFmtId="2" fontId="47" fillId="7" borderId="39" xfId="0" applyNumberFormat="1" applyFont="1" applyFill="1" applyBorder="1" applyAlignment="1" applyProtection="1">
      <alignment horizontal="center" wrapText="1"/>
    </xf>
    <xf numFmtId="0" fontId="28" fillId="0" borderId="42" xfId="0" applyFont="1" applyFill="1" applyBorder="1" applyAlignment="1" applyProtection="1">
      <alignment horizontal="center"/>
    </xf>
    <xf numFmtId="0" fontId="28" fillId="0" borderId="40" xfId="0" applyFont="1" applyFill="1" applyBorder="1" applyAlignment="1" applyProtection="1">
      <alignment horizontal="center"/>
    </xf>
    <xf numFmtId="0" fontId="28" fillId="0" borderId="41" xfId="0" applyFont="1" applyFill="1" applyBorder="1" applyAlignment="1" applyProtection="1">
      <alignment horizontal="center"/>
    </xf>
    <xf numFmtId="0" fontId="64" fillId="0" borderId="42" xfId="0" applyFont="1" applyBorder="1" applyAlignment="1" applyProtection="1">
      <alignment horizontal="center"/>
    </xf>
    <xf numFmtId="0" fontId="64" fillId="0" borderId="40" xfId="0" applyFont="1" applyBorder="1" applyAlignment="1" applyProtection="1">
      <alignment horizontal="center"/>
    </xf>
    <xf numFmtId="0" fontId="64" fillId="0" borderId="41" xfId="0" applyFont="1" applyBorder="1" applyAlignment="1" applyProtection="1">
      <alignment horizontal="center"/>
    </xf>
    <xf numFmtId="0" fontId="39" fillId="0" borderId="0" xfId="0" applyFont="1" applyBorder="1" applyAlignment="1" applyProtection="1">
      <alignment horizontal="center" vertical="center"/>
      <protection locked="0"/>
    </xf>
    <xf numFmtId="0" fontId="39" fillId="0" borderId="30" xfId="0" applyFont="1" applyBorder="1" applyAlignment="1" applyProtection="1">
      <alignment horizontal="center" vertical="center"/>
      <protection locked="0"/>
    </xf>
    <xf numFmtId="0" fontId="41" fillId="6" borderId="37" xfId="0" applyFont="1" applyFill="1" applyBorder="1" applyAlignment="1" applyProtection="1">
      <alignment horizontal="left"/>
    </xf>
    <xf numFmtId="0" fontId="41" fillId="6" borderId="38" xfId="0" applyFont="1" applyFill="1" applyBorder="1" applyAlignment="1" applyProtection="1">
      <alignment horizontal="left"/>
    </xf>
    <xf numFmtId="0" fontId="41" fillId="6" borderId="39" xfId="0" applyFont="1" applyFill="1" applyBorder="1" applyAlignment="1" applyProtection="1">
      <alignment horizontal="left"/>
    </xf>
    <xf numFmtId="0" fontId="39" fillId="0" borderId="41" xfId="0" applyFont="1" applyBorder="1" applyAlignment="1" applyProtection="1">
      <alignment horizontal="right"/>
    </xf>
    <xf numFmtId="0" fontId="47" fillId="7" borderId="29" xfId="0" applyFont="1" applyFill="1" applyBorder="1" applyAlignment="1" applyProtection="1">
      <alignment horizontal="center" wrapText="1"/>
    </xf>
    <xf numFmtId="0" fontId="47" fillId="7" borderId="0" xfId="0" applyFont="1" applyFill="1" applyBorder="1" applyAlignment="1" applyProtection="1">
      <alignment horizontal="center" wrapText="1"/>
    </xf>
    <xf numFmtId="0" fontId="47" fillId="7" borderId="30" xfId="0" applyFont="1" applyFill="1" applyBorder="1" applyAlignment="1" applyProtection="1">
      <alignment horizontal="center" wrapText="1"/>
    </xf>
    <xf numFmtId="0" fontId="47" fillId="7" borderId="31" xfId="0" applyFont="1" applyFill="1" applyBorder="1" applyAlignment="1" applyProtection="1">
      <alignment horizontal="center" vertical="top"/>
    </xf>
    <xf numFmtId="0" fontId="47" fillId="7" borderId="33" xfId="0" applyFont="1" applyFill="1" applyBorder="1" applyAlignment="1" applyProtection="1">
      <alignment horizontal="center" vertical="top"/>
    </xf>
    <xf numFmtId="0" fontId="47" fillId="7" borderId="32" xfId="0" applyFont="1" applyFill="1" applyBorder="1" applyAlignment="1" applyProtection="1">
      <alignment horizontal="center" vertical="top"/>
    </xf>
    <xf numFmtId="0" fontId="25" fillId="0" borderId="29" xfId="0" applyFont="1" applyFill="1" applyBorder="1" applyAlignment="1" applyProtection="1">
      <alignment horizontal="right" vertical="center" wrapText="1"/>
    </xf>
    <xf numFmtId="0" fontId="25" fillId="0" borderId="0" xfId="0" applyFont="1" applyFill="1" applyBorder="1" applyAlignment="1" applyProtection="1">
      <alignment horizontal="right" vertical="center" wrapText="1"/>
    </xf>
    <xf numFmtId="0" fontId="25" fillId="0" borderId="30" xfId="0" applyFont="1" applyFill="1" applyBorder="1" applyAlignment="1" applyProtection="1">
      <alignment horizontal="right" vertical="center" wrapText="1"/>
    </xf>
    <xf numFmtId="0" fontId="25" fillId="0" borderId="31" xfId="0" applyFont="1" applyFill="1" applyBorder="1" applyAlignment="1" applyProtection="1">
      <alignment horizontal="left"/>
    </xf>
    <xf numFmtId="0" fontId="25" fillId="0" borderId="33" xfId="0" applyFont="1" applyFill="1" applyBorder="1" applyAlignment="1" applyProtection="1">
      <alignment horizontal="left"/>
    </xf>
    <xf numFmtId="0" fontId="25" fillId="0" borderId="32" xfId="0" applyFont="1" applyFill="1" applyBorder="1" applyAlignment="1" applyProtection="1">
      <alignment horizontal="left"/>
    </xf>
    <xf numFmtId="0" fontId="25" fillId="0" borderId="35" xfId="0" applyFont="1" applyFill="1" applyBorder="1" applyAlignment="1" applyProtection="1">
      <alignment horizontal="center" vertical="center"/>
      <protection locked="0"/>
    </xf>
    <xf numFmtId="0" fontId="44" fillId="0" borderId="29" xfId="0" applyFont="1" applyFill="1" applyBorder="1" applyAlignment="1" applyProtection="1">
      <alignment horizontal="left" vertical="center"/>
    </xf>
    <xf numFmtId="0" fontId="44" fillId="0" borderId="0" xfId="0" applyFont="1" applyFill="1" applyBorder="1" applyAlignment="1" applyProtection="1">
      <alignment horizontal="left" vertical="center"/>
    </xf>
    <xf numFmtId="0" fontId="44" fillId="0" borderId="30" xfId="0" applyFont="1" applyFill="1" applyBorder="1" applyAlignment="1" applyProtection="1">
      <alignment horizontal="left" vertical="center"/>
    </xf>
    <xf numFmtId="0" fontId="39" fillId="0" borderId="0" xfId="0" applyFont="1" applyAlignment="1" applyProtection="1">
      <alignment horizontal="center"/>
      <protection hidden="1"/>
    </xf>
    <xf numFmtId="0" fontId="39" fillId="0" borderId="37" xfId="0" applyFont="1" applyFill="1" applyBorder="1" applyAlignment="1" applyProtection="1">
      <alignment horizontal="left" vertical="center"/>
    </xf>
    <xf numFmtId="0" fontId="39" fillId="0" borderId="38" xfId="0" applyFont="1" applyFill="1" applyBorder="1" applyAlignment="1" applyProtection="1">
      <alignment horizontal="left" vertical="center"/>
    </xf>
    <xf numFmtId="0" fontId="39" fillId="0" borderId="39" xfId="0" applyFont="1" applyFill="1" applyBorder="1" applyAlignment="1" applyProtection="1">
      <alignment horizontal="left" vertical="center"/>
    </xf>
    <xf numFmtId="0" fontId="39" fillId="0" borderId="29" xfId="0" applyFont="1" applyFill="1" applyBorder="1" applyAlignment="1" applyProtection="1">
      <alignment horizontal="center"/>
    </xf>
    <xf numFmtId="0" fontId="39" fillId="0" borderId="30" xfId="0" applyFont="1" applyFill="1" applyBorder="1" applyAlignment="1" applyProtection="1">
      <alignment horizontal="center"/>
    </xf>
    <xf numFmtId="0" fontId="39" fillId="0" borderId="42" xfId="0" applyFont="1" applyFill="1" applyBorder="1" applyAlignment="1" applyProtection="1">
      <alignment horizontal="center"/>
    </xf>
    <xf numFmtId="0" fontId="39" fillId="0" borderId="41" xfId="0" applyFont="1" applyFill="1" applyBorder="1" applyAlignment="1" applyProtection="1">
      <alignment horizontal="center"/>
    </xf>
    <xf numFmtId="0" fontId="39" fillId="0" borderId="40" xfId="0" applyFont="1" applyFill="1" applyBorder="1" applyAlignment="1" applyProtection="1">
      <alignment horizontal="center"/>
    </xf>
    <xf numFmtId="0" fontId="39" fillId="0" borderId="37" xfId="0" applyFont="1" applyFill="1" applyBorder="1" applyAlignment="1" applyProtection="1">
      <alignment horizontal="center" vertical="center"/>
    </xf>
    <xf numFmtId="0" fontId="39" fillId="0" borderId="39" xfId="0" applyFont="1" applyFill="1" applyBorder="1" applyAlignment="1" applyProtection="1">
      <alignment horizontal="center" vertical="center"/>
    </xf>
    <xf numFmtId="0" fontId="39" fillId="0" borderId="38" xfId="0" applyFont="1" applyFill="1" applyBorder="1" applyAlignment="1" applyProtection="1">
      <alignment horizontal="center" vertical="center"/>
    </xf>
    <xf numFmtId="0" fontId="49" fillId="0" borderId="29" xfId="0" applyFont="1" applyBorder="1" applyAlignment="1" applyProtection="1">
      <alignment horizontal="right"/>
    </xf>
    <xf numFmtId="0" fontId="49" fillId="0" borderId="0" xfId="0" applyFont="1" applyBorder="1" applyAlignment="1" applyProtection="1">
      <alignment horizontal="right"/>
    </xf>
    <xf numFmtId="0" fontId="49" fillId="0" borderId="30" xfId="0" applyFont="1" applyBorder="1" applyAlignment="1" applyProtection="1">
      <alignment horizontal="right"/>
    </xf>
    <xf numFmtId="0" fontId="25" fillId="0" borderId="29" xfId="0" applyFont="1" applyFill="1" applyBorder="1" applyAlignment="1" applyProtection="1">
      <alignment horizontal="center" vertical="center" wrapText="1"/>
      <protection locked="0"/>
    </xf>
    <xf numFmtId="0" fontId="25" fillId="0" borderId="0" xfId="0" applyFont="1" applyFill="1" applyBorder="1" applyAlignment="1" applyProtection="1">
      <alignment horizontal="center" vertical="center" wrapText="1"/>
      <protection locked="0"/>
    </xf>
    <xf numFmtId="0" fontId="25" fillId="0" borderId="30" xfId="0" applyFont="1" applyFill="1" applyBorder="1" applyAlignment="1" applyProtection="1">
      <alignment horizontal="center" vertical="center" wrapText="1"/>
      <protection locked="0"/>
    </xf>
    <xf numFmtId="0" fontId="25" fillId="0" borderId="31" xfId="0" applyFont="1" applyFill="1" applyBorder="1" applyAlignment="1" applyProtection="1">
      <alignment horizontal="center" vertical="center" wrapText="1"/>
      <protection locked="0"/>
    </xf>
    <xf numFmtId="0" fontId="25" fillId="0" borderId="33" xfId="0" applyFont="1" applyFill="1" applyBorder="1" applyAlignment="1" applyProtection="1">
      <alignment horizontal="center" vertical="center" wrapText="1"/>
      <protection locked="0"/>
    </xf>
    <xf numFmtId="0" fontId="25" fillId="0" borderId="32" xfId="0" applyFont="1" applyFill="1" applyBorder="1" applyAlignment="1" applyProtection="1">
      <alignment horizontal="center" vertical="center" wrapText="1"/>
      <protection locked="0"/>
    </xf>
    <xf numFmtId="0" fontId="0" fillId="0" borderId="20" xfId="0" applyFont="1" applyBorder="1" applyAlignment="1">
      <alignment horizontal="left" vertical="center"/>
    </xf>
    <xf numFmtId="0" fontId="0" fillId="0" borderId="23" xfId="0" applyFont="1" applyBorder="1" applyAlignment="1">
      <alignment horizontal="left" vertical="center"/>
    </xf>
    <xf numFmtId="0" fontId="0" fillId="0" borderId="17" xfId="0" applyFont="1" applyFill="1" applyBorder="1" applyAlignment="1">
      <alignment horizontal="right" vertical="center"/>
    </xf>
    <xf numFmtId="0" fontId="0" fillId="0" borderId="1" xfId="0" applyFont="1" applyFill="1" applyBorder="1" applyAlignment="1">
      <alignment horizontal="right" vertical="center"/>
    </xf>
    <xf numFmtId="0" fontId="0" fillId="0" borderId="16" xfId="0" applyFont="1" applyFill="1" applyBorder="1" applyAlignment="1">
      <alignment horizontal="right" vertical="center"/>
    </xf>
    <xf numFmtId="0" fontId="128" fillId="6" borderId="20" xfId="0" applyFont="1" applyFill="1" applyBorder="1" applyAlignment="1">
      <alignment horizontal="left" vertical="center"/>
    </xf>
    <xf numFmtId="0" fontId="128" fillId="6" borderId="23" xfId="0" applyFont="1" applyFill="1" applyBorder="1" applyAlignment="1">
      <alignment horizontal="left" vertical="center"/>
    </xf>
    <xf numFmtId="0" fontId="128" fillId="6" borderId="22" xfId="0" applyFont="1" applyFill="1" applyBorder="1" applyAlignment="1">
      <alignment horizontal="left" vertical="center"/>
    </xf>
    <xf numFmtId="0" fontId="0" fillId="0" borderId="17" xfId="0" applyFont="1" applyFill="1" applyBorder="1" applyAlignment="1" applyProtection="1">
      <alignment horizontal="left" vertical="center"/>
      <protection locked="0"/>
    </xf>
    <xf numFmtId="0" fontId="0" fillId="0" borderId="1"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0" fontId="0" fillId="0" borderId="23" xfId="0" applyFont="1" applyBorder="1" applyAlignment="1" applyProtection="1">
      <alignment horizontal="left" vertical="center"/>
      <protection locked="0"/>
    </xf>
    <xf numFmtId="0" fontId="0" fillId="0" borderId="22" xfId="0" applyFont="1" applyBorder="1" applyAlignment="1" applyProtection="1">
      <alignment horizontal="left" vertical="center"/>
      <protection locked="0"/>
    </xf>
    <xf numFmtId="0" fontId="0" fillId="0" borderId="20" xfId="0" applyFont="1" applyFill="1" applyBorder="1" applyAlignment="1">
      <alignment horizontal="left" vertical="center"/>
    </xf>
    <xf numFmtId="0" fontId="0" fillId="0" borderId="23" xfId="0" applyFont="1" applyFill="1" applyBorder="1" applyAlignment="1">
      <alignment horizontal="left" vertical="center"/>
    </xf>
    <xf numFmtId="0" fontId="0" fillId="0" borderId="23"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19" borderId="23" xfId="0" applyFont="1" applyFill="1" applyBorder="1" applyAlignment="1" applyProtection="1">
      <alignment horizontal="center" vertical="center"/>
      <protection locked="0"/>
    </xf>
    <xf numFmtId="0" fontId="0" fillId="0" borderId="22" xfId="0" applyFont="1" applyBorder="1" applyAlignment="1">
      <alignment horizontal="left" vertical="center"/>
    </xf>
    <xf numFmtId="0" fontId="0" fillId="0" borderId="22" xfId="0" applyFont="1" applyFill="1" applyBorder="1" applyAlignment="1">
      <alignment horizontal="left" vertical="center"/>
    </xf>
    <xf numFmtId="0" fontId="0" fillId="0" borderId="20" xfId="0" applyFont="1" applyBorder="1" applyAlignment="1" applyProtection="1">
      <alignment horizontal="left" vertical="center"/>
      <protection locked="0"/>
    </xf>
    <xf numFmtId="0" fontId="127" fillId="5" borderId="20" xfId="0" applyFont="1" applyFill="1" applyBorder="1" applyAlignment="1" applyProtection="1">
      <alignment horizontal="center" vertical="center"/>
      <protection locked="0"/>
    </xf>
    <xf numFmtId="0" fontId="127" fillId="5" borderId="23" xfId="0" applyFont="1" applyFill="1" applyBorder="1" applyAlignment="1" applyProtection="1">
      <alignment horizontal="center" vertical="center"/>
      <protection locked="0"/>
    </xf>
    <xf numFmtId="0" fontId="127" fillId="5" borderId="22" xfId="0" applyFont="1" applyFill="1" applyBorder="1" applyAlignment="1" applyProtection="1">
      <alignment horizontal="center" vertical="center"/>
      <protection locked="0"/>
    </xf>
    <xf numFmtId="0" fontId="0" fillId="0" borderId="2" xfId="0" applyFont="1" applyFill="1" applyBorder="1" applyAlignment="1">
      <alignment horizontal="center" vertical="center"/>
    </xf>
    <xf numFmtId="0" fontId="0" fillId="0" borderId="2" xfId="0" applyFont="1" applyBorder="1" applyAlignment="1">
      <alignment horizontal="center" vertical="center"/>
    </xf>
    <xf numFmtId="0" fontId="65" fillId="0" borderId="20" xfId="0" applyFont="1" applyFill="1" applyBorder="1" applyAlignment="1">
      <alignment horizontal="left" vertical="center"/>
    </xf>
    <xf numFmtId="0" fontId="65" fillId="0" borderId="23" xfId="0" applyFont="1" applyFill="1" applyBorder="1" applyAlignment="1">
      <alignment horizontal="left" vertical="center"/>
    </xf>
    <xf numFmtId="0" fontId="65" fillId="0" borderId="22" xfId="0" applyFont="1" applyFill="1" applyBorder="1" applyAlignment="1">
      <alignment horizontal="left" vertical="center"/>
    </xf>
    <xf numFmtId="0" fontId="65" fillId="0" borderId="23" xfId="0" applyFont="1" applyFill="1" applyBorder="1" applyAlignment="1" applyProtection="1">
      <alignment horizontal="left" vertical="center"/>
      <protection locked="0"/>
    </xf>
    <xf numFmtId="0" fontId="65" fillId="0" borderId="22" xfId="0" applyFont="1" applyFill="1" applyBorder="1" applyAlignment="1" applyProtection="1">
      <alignment horizontal="left" vertical="center"/>
      <protection locked="0"/>
    </xf>
    <xf numFmtId="0" fontId="0" fillId="0" borderId="23" xfId="0" applyFont="1" applyFill="1" applyBorder="1" applyAlignment="1" applyProtection="1">
      <alignment horizontal="left" vertical="center"/>
      <protection locked="0"/>
    </xf>
    <xf numFmtId="0" fontId="0" fillId="0" borderId="22" xfId="0" applyFont="1" applyFill="1" applyBorder="1" applyAlignment="1" applyProtection="1">
      <alignment horizontal="left" vertical="center"/>
      <protection locked="0"/>
    </xf>
    <xf numFmtId="0" fontId="0" fillId="0" borderId="20" xfId="0" applyFont="1" applyFill="1" applyBorder="1" applyAlignment="1" applyProtection="1">
      <alignment horizontal="left" vertical="center"/>
      <protection locked="0"/>
    </xf>
    <xf numFmtId="0" fontId="65" fillId="21" borderId="23" xfId="0" applyFont="1" applyFill="1" applyBorder="1" applyAlignment="1">
      <alignment horizontal="left" vertical="center"/>
    </xf>
    <xf numFmtId="0" fontId="65" fillId="21" borderId="13" xfId="0" applyFont="1" applyFill="1" applyBorder="1" applyAlignment="1">
      <alignment horizontal="left" vertical="center"/>
    </xf>
    <xf numFmtId="0" fontId="65" fillId="21" borderId="27" xfId="0" applyFont="1" applyFill="1" applyBorder="1" applyAlignment="1">
      <alignment horizontal="left" vertical="center"/>
    </xf>
    <xf numFmtId="0" fontId="65" fillId="21" borderId="22" xfId="0" applyFont="1" applyFill="1" applyBorder="1" applyAlignment="1">
      <alignment horizontal="left" vertical="center"/>
    </xf>
    <xf numFmtId="0" fontId="0" fillId="0" borderId="20"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2" xfId="0" applyFont="1" applyFill="1" applyBorder="1" applyAlignment="1">
      <alignment horizontal="center" vertical="center"/>
    </xf>
    <xf numFmtId="0" fontId="125" fillId="0" borderId="26" xfId="0" applyFont="1" applyBorder="1" applyAlignment="1">
      <alignment horizontal="left" vertical="center" wrapText="1"/>
    </xf>
    <xf numFmtId="0" fontId="125" fillId="0" borderId="13" xfId="0" applyFont="1" applyBorder="1" applyAlignment="1">
      <alignment horizontal="left" vertical="center"/>
    </xf>
    <xf numFmtId="0" fontId="125" fillId="0" borderId="27" xfId="0" applyFont="1" applyBorder="1" applyAlignment="1">
      <alignment horizontal="left" vertical="center"/>
    </xf>
    <xf numFmtId="0" fontId="125" fillId="0" borderId="19" xfId="0" applyFont="1" applyBorder="1" applyAlignment="1">
      <alignment horizontal="left" vertical="center"/>
    </xf>
    <xf numFmtId="0" fontId="125" fillId="0" borderId="0" xfId="0" applyFont="1" applyBorder="1" applyAlignment="1">
      <alignment horizontal="left" vertical="center"/>
    </xf>
    <xf numFmtId="0" fontId="125" fillId="0" borderId="18" xfId="0" applyFont="1" applyBorder="1" applyAlignment="1">
      <alignment horizontal="left" vertical="center"/>
    </xf>
    <xf numFmtId="14" fontId="0" fillId="0" borderId="23" xfId="0" applyNumberFormat="1" applyFont="1" applyBorder="1" applyAlignment="1" applyProtection="1">
      <alignment horizontal="center" vertical="center"/>
      <protection locked="0"/>
    </xf>
    <xf numFmtId="14" fontId="0" fillId="0" borderId="22" xfId="0" applyNumberFormat="1"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0" xfId="0" applyFont="1" applyBorder="1" applyAlignment="1">
      <alignment horizontal="center" vertical="center"/>
    </xf>
    <xf numFmtId="0" fontId="0" fillId="0" borderId="23" xfId="0" applyFont="1" applyBorder="1" applyAlignment="1">
      <alignment horizontal="center" vertical="center"/>
    </xf>
    <xf numFmtId="0" fontId="0" fillId="0" borderId="22" xfId="0" applyFont="1" applyBorder="1" applyAlignment="1">
      <alignment horizontal="center" vertical="center"/>
    </xf>
    <xf numFmtId="0" fontId="0" fillId="0" borderId="20" xfId="0" applyFont="1" applyFill="1" applyBorder="1" applyAlignment="1">
      <alignment horizontal="right" vertical="center"/>
    </xf>
    <xf numFmtId="0" fontId="0" fillId="0" borderId="23" xfId="0" applyFont="1" applyFill="1" applyBorder="1" applyAlignment="1">
      <alignment horizontal="right" vertical="center"/>
    </xf>
    <xf numFmtId="0" fontId="0" fillId="0" borderId="22" xfId="0" applyFont="1" applyFill="1" applyBorder="1" applyAlignment="1">
      <alignment horizontal="right" vertical="center"/>
    </xf>
    <xf numFmtId="0" fontId="128" fillId="6" borderId="17" xfId="0" applyFont="1" applyFill="1" applyBorder="1" applyAlignment="1">
      <alignment horizontal="center" vertical="center"/>
    </xf>
    <xf numFmtId="0" fontId="128" fillId="6" borderId="1" xfId="0" applyFont="1" applyFill="1" applyBorder="1" applyAlignment="1">
      <alignment horizontal="center" vertical="center"/>
    </xf>
    <xf numFmtId="0" fontId="128" fillId="6" borderId="16" xfId="0" applyFont="1" applyFill="1" applyBorder="1" applyAlignment="1">
      <alignment horizontal="center" vertical="center"/>
    </xf>
    <xf numFmtId="0" fontId="0" fillId="20" borderId="20" xfId="0" applyFont="1" applyFill="1" applyBorder="1" applyAlignment="1">
      <alignment horizontal="center" vertical="center"/>
    </xf>
    <xf numFmtId="0" fontId="0" fillId="20" borderId="23" xfId="0" applyFont="1" applyFill="1" applyBorder="1" applyAlignment="1">
      <alignment horizontal="center" vertical="center"/>
    </xf>
    <xf numFmtId="0" fontId="0" fillId="20" borderId="22" xfId="0" applyFont="1" applyFill="1" applyBorder="1" applyAlignment="1">
      <alignment horizontal="center" vertical="center"/>
    </xf>
    <xf numFmtId="0" fontId="131" fillId="0" borderId="2" xfId="0" applyFont="1" applyBorder="1" applyAlignment="1">
      <alignment horizontal="center" vertical="center" wrapText="1"/>
    </xf>
    <xf numFmtId="0" fontId="131" fillId="0" borderId="2" xfId="0" applyFont="1" applyBorder="1" applyAlignment="1">
      <alignment horizontal="center" vertical="center"/>
    </xf>
    <xf numFmtId="0" fontId="0" fillId="0" borderId="13" xfId="0" applyFont="1" applyBorder="1" applyAlignment="1">
      <alignment horizontal="left" vertical="center"/>
    </xf>
    <xf numFmtId="0" fontId="0" fillId="0" borderId="27" xfId="0" applyFont="1" applyBorder="1" applyAlignment="1">
      <alignment horizontal="left" vertical="center"/>
    </xf>
    <xf numFmtId="0" fontId="130" fillId="21" borderId="20" xfId="0" applyFont="1" applyFill="1" applyBorder="1" applyAlignment="1">
      <alignment horizontal="center" vertical="center" wrapText="1"/>
    </xf>
    <xf numFmtId="0" fontId="130" fillId="21" borderId="23" xfId="0" applyFont="1" applyFill="1" applyBorder="1" applyAlignment="1">
      <alignment horizontal="center" vertical="center"/>
    </xf>
    <xf numFmtId="0" fontId="130" fillId="21" borderId="22" xfId="0" applyFont="1" applyFill="1" applyBorder="1" applyAlignment="1">
      <alignment horizontal="center" vertical="center"/>
    </xf>
    <xf numFmtId="0" fontId="0" fillId="0" borderId="20" xfId="0" applyFont="1" applyBorder="1" applyAlignment="1" applyProtection="1">
      <alignment horizontal="center" vertical="center"/>
      <protection locked="0"/>
    </xf>
    <xf numFmtId="14" fontId="0" fillId="0" borderId="20" xfId="0" applyNumberFormat="1" applyFont="1" applyBorder="1" applyAlignment="1" applyProtection="1">
      <alignment horizontal="center" vertical="center"/>
      <protection locked="0"/>
    </xf>
    <xf numFmtId="0" fontId="40" fillId="0" borderId="0" xfId="0" applyFont="1" applyBorder="1" applyAlignment="1">
      <alignment horizontal="center"/>
    </xf>
    <xf numFmtId="0" fontId="0" fillId="0" borderId="0" xfId="0" applyFont="1" applyAlignment="1">
      <alignment horizontal="left" vertical="top" wrapText="1"/>
    </xf>
    <xf numFmtId="0" fontId="40" fillId="0" borderId="0" xfId="0" applyFont="1" applyAlignment="1">
      <alignment horizontal="center" vertical="center" wrapText="1"/>
    </xf>
    <xf numFmtId="0" fontId="0" fillId="0" borderId="0" xfId="0" applyFont="1" applyBorder="1" applyAlignment="1">
      <alignment horizontal="left" vertical="top" wrapText="1"/>
    </xf>
    <xf numFmtId="0" fontId="0" fillId="0" borderId="0" xfId="0" applyFont="1" applyBorder="1" applyAlignment="1">
      <alignment horizontal="left" vertical="center" wrapText="1"/>
    </xf>
    <xf numFmtId="171" fontId="23" fillId="8" borderId="53" xfId="7" applyNumberFormat="1" applyFont="1" applyFill="1" applyBorder="1" applyAlignment="1" applyProtection="1">
      <alignment horizontal="center" vertical="center" wrapText="1"/>
      <protection locked="0"/>
    </xf>
    <xf numFmtId="171" fontId="23" fillId="8" borderId="23" xfId="7" applyNumberFormat="1" applyFont="1" applyFill="1" applyBorder="1" applyAlignment="1" applyProtection="1">
      <alignment horizontal="center" vertical="center" wrapText="1"/>
      <protection locked="0"/>
    </xf>
    <xf numFmtId="171" fontId="23" fillId="8" borderId="54" xfId="7" applyNumberFormat="1" applyFont="1" applyFill="1" applyBorder="1" applyAlignment="1" applyProtection="1">
      <alignment horizontal="center" vertical="center" wrapText="1"/>
      <protection locked="0"/>
    </xf>
    <xf numFmtId="171" fontId="23" fillId="8" borderId="57" xfId="7" applyNumberFormat="1" applyFont="1" applyFill="1" applyBorder="1" applyAlignment="1" applyProtection="1">
      <alignment horizontal="center" vertical="center" wrapText="1"/>
      <protection locked="0"/>
    </xf>
    <xf numFmtId="171" fontId="23" fillId="8" borderId="58" xfId="7" applyNumberFormat="1" applyFont="1" applyFill="1" applyBorder="1" applyAlignment="1" applyProtection="1">
      <alignment horizontal="center" vertical="center" wrapText="1"/>
      <protection locked="0"/>
    </xf>
    <xf numFmtId="171" fontId="23" fillId="8" borderId="59" xfId="7" applyNumberFormat="1" applyFont="1" applyFill="1" applyBorder="1" applyAlignment="1" applyProtection="1">
      <alignment horizontal="center" vertical="center" wrapText="1"/>
      <protection locked="0"/>
    </xf>
    <xf numFmtId="0" fontId="77" fillId="3" borderId="51" xfId="7" applyFont="1" applyFill="1" applyBorder="1" applyAlignment="1" applyProtection="1">
      <alignment horizontal="center" vertical="center" wrapText="1"/>
    </xf>
    <xf numFmtId="0" fontId="77" fillId="3" borderId="52" xfId="7" applyFont="1" applyFill="1" applyBorder="1" applyAlignment="1" applyProtection="1">
      <alignment horizontal="center" vertical="center" wrapText="1"/>
    </xf>
    <xf numFmtId="0" fontId="62" fillId="6" borderId="11" xfId="7" applyFont="1" applyFill="1" applyBorder="1" applyAlignment="1" applyProtection="1">
      <alignment horizontal="center" vertical="center" wrapText="1"/>
    </xf>
    <xf numFmtId="0" fontId="62" fillId="6" borderId="65" xfId="7" applyFont="1" applyFill="1" applyBorder="1" applyAlignment="1" applyProtection="1">
      <alignment horizontal="center" vertical="center" wrapText="1"/>
    </xf>
    <xf numFmtId="0" fontId="62" fillId="6" borderId="12" xfId="7" applyFont="1" applyFill="1" applyBorder="1" applyAlignment="1" applyProtection="1">
      <alignment horizontal="center" vertical="center" wrapText="1"/>
    </xf>
    <xf numFmtId="0" fontId="77" fillId="3" borderId="3" xfId="7" applyFont="1" applyFill="1" applyBorder="1" applyAlignment="1" applyProtection="1">
      <alignment horizontal="center" vertical="center" wrapText="1"/>
    </xf>
    <xf numFmtId="0" fontId="77" fillId="3" borderId="4" xfId="7" applyFont="1" applyFill="1" applyBorder="1" applyAlignment="1" applyProtection="1">
      <alignment horizontal="center" vertical="center" wrapText="1"/>
    </xf>
    <xf numFmtId="0" fontId="77" fillId="3" borderId="5" xfId="7" applyFont="1" applyFill="1" applyBorder="1" applyAlignment="1" applyProtection="1">
      <alignment horizontal="center" vertical="center" wrapText="1"/>
    </xf>
    <xf numFmtId="0" fontId="77" fillId="3" borderId="8" xfId="7" applyFont="1" applyFill="1" applyBorder="1" applyAlignment="1" applyProtection="1">
      <alignment horizontal="center" vertical="center" wrapText="1"/>
    </xf>
    <xf numFmtId="0" fontId="77" fillId="3" borderId="9" xfId="7" applyFont="1" applyFill="1" applyBorder="1" applyAlignment="1" applyProtection="1">
      <alignment horizontal="center" vertical="center" wrapText="1"/>
    </xf>
    <xf numFmtId="0" fontId="77" fillId="3" borderId="10" xfId="7" applyFont="1" applyFill="1" applyBorder="1" applyAlignment="1" applyProtection="1">
      <alignment horizontal="center" vertical="center" wrapText="1"/>
    </xf>
    <xf numFmtId="1" fontId="83" fillId="14" borderId="22" xfId="33" applyNumberFormat="1" applyFont="1" applyBorder="1" applyAlignment="1" applyProtection="1">
      <alignment horizontal="center" vertical="center" wrapText="1"/>
      <protection locked="0"/>
    </xf>
    <xf numFmtId="1" fontId="83" fillId="14" borderId="2" xfId="33" applyNumberFormat="1" applyFont="1" applyBorder="1" applyAlignment="1" applyProtection="1">
      <alignment horizontal="center" vertical="center" wrapText="1"/>
      <protection locked="0"/>
    </xf>
    <xf numFmtId="1" fontId="83" fillId="14" borderId="15" xfId="33" applyNumberFormat="1" applyFont="1" applyBorder="1" applyAlignment="1" applyProtection="1">
      <alignment horizontal="center" vertical="center" wrapText="1"/>
      <protection locked="0"/>
    </xf>
    <xf numFmtId="1" fontId="83" fillId="14" borderId="88" xfId="33" applyNumberFormat="1" applyFont="1" applyBorder="1" applyAlignment="1" applyProtection="1">
      <alignment horizontal="center" vertical="center" wrapText="1"/>
      <protection locked="0"/>
    </xf>
    <xf numFmtId="1" fontId="83" fillId="14" borderId="51" xfId="33" applyNumberFormat="1" applyFont="1" applyBorder="1" applyAlignment="1" applyProtection="1">
      <alignment horizontal="center" vertical="center" wrapText="1"/>
      <protection locked="0"/>
    </xf>
    <xf numFmtId="1" fontId="83" fillId="14" borderId="52" xfId="33" applyNumberFormat="1" applyFont="1" applyBorder="1" applyAlignment="1" applyProtection="1">
      <alignment horizontal="center" vertical="center" wrapText="1"/>
      <protection locked="0"/>
    </xf>
    <xf numFmtId="171" fontId="23" fillId="8" borderId="60" xfId="7" applyNumberFormat="1" applyFont="1" applyFill="1" applyBorder="1" applyAlignment="1" applyProtection="1">
      <alignment horizontal="center" vertical="center" wrapText="1"/>
      <protection locked="0"/>
    </xf>
    <xf numFmtId="171" fontId="23" fillId="8" borderId="1" xfId="7" applyNumberFormat="1" applyFont="1" applyFill="1" applyBorder="1" applyAlignment="1" applyProtection="1">
      <alignment horizontal="center" vertical="center" wrapText="1"/>
      <protection locked="0"/>
    </xf>
    <xf numFmtId="171" fontId="23" fillId="8" borderId="14" xfId="7" applyNumberFormat="1" applyFont="1" applyFill="1" applyBorder="1" applyAlignment="1" applyProtection="1">
      <alignment horizontal="center" vertical="center" wrapText="1"/>
      <protection locked="0"/>
    </xf>
    <xf numFmtId="0" fontId="76" fillId="3" borderId="50" xfId="7" applyFont="1" applyFill="1" applyBorder="1" applyAlignment="1" applyProtection="1">
      <alignment horizontal="center" vertical="center" wrapText="1"/>
    </xf>
    <xf numFmtId="0" fontId="75" fillId="3" borderId="51" xfId="7" applyFont="1" applyFill="1" applyBorder="1" applyAlignment="1" applyProtection="1">
      <alignment horizontal="center" vertical="center" wrapText="1"/>
    </xf>
    <xf numFmtId="1" fontId="83" fillId="14" borderId="89" xfId="33" applyNumberFormat="1" applyFont="1" applyBorder="1" applyAlignment="1" applyProtection="1">
      <alignment horizontal="center" vertical="center" wrapText="1"/>
      <protection locked="0"/>
    </xf>
    <xf numFmtId="1" fontId="83" fillId="14" borderId="90" xfId="33" applyNumberFormat="1" applyFont="1" applyBorder="1" applyAlignment="1" applyProtection="1">
      <alignment horizontal="center" vertical="center" wrapText="1"/>
      <protection locked="0"/>
    </xf>
    <xf numFmtId="1" fontId="83" fillId="14" borderId="91" xfId="33" applyNumberFormat="1" applyFont="1" applyBorder="1" applyAlignment="1" applyProtection="1">
      <alignment horizontal="center" vertical="center" wrapText="1"/>
      <protection locked="0"/>
    </xf>
    <xf numFmtId="0" fontId="12" fillId="0" borderId="46" xfId="7" applyFont="1" applyFill="1" applyBorder="1" applyAlignment="1" applyProtection="1">
      <alignment horizontal="left" vertical="top"/>
    </xf>
    <xf numFmtId="0" fontId="11" fillId="0" borderId="47" xfId="7" applyFont="1" applyFill="1" applyBorder="1" applyAlignment="1" applyProtection="1">
      <alignment horizontal="left" vertical="top"/>
    </xf>
    <xf numFmtId="0" fontId="11" fillId="0" borderId="48" xfId="7" applyFont="1" applyFill="1" applyBorder="1" applyAlignment="1" applyProtection="1">
      <alignment horizontal="left" vertical="top"/>
    </xf>
    <xf numFmtId="0" fontId="72" fillId="0" borderId="49" xfId="7" applyFont="1" applyFill="1" applyBorder="1" applyAlignment="1" applyProtection="1">
      <alignment horizontal="left" vertical="top"/>
    </xf>
    <xf numFmtId="0" fontId="73" fillId="0" borderId="2" xfId="7" applyFont="1" applyFill="1" applyBorder="1" applyAlignment="1" applyProtection="1">
      <alignment horizontal="left" vertical="top"/>
    </xf>
    <xf numFmtId="0" fontId="73" fillId="0" borderId="15" xfId="7" applyFont="1" applyFill="1" applyBorder="1" applyAlignment="1" applyProtection="1">
      <alignment horizontal="left" vertical="top"/>
    </xf>
    <xf numFmtId="0" fontId="14" fillId="0" borderId="53" xfId="7" applyFont="1" applyFill="1" applyBorder="1" applyAlignment="1" applyProtection="1">
      <alignment horizontal="left" vertical="top" wrapText="1"/>
    </xf>
    <xf numFmtId="0" fontId="13" fillId="0" borderId="23" xfId="7" applyFont="1" applyFill="1" applyBorder="1" applyAlignment="1" applyProtection="1">
      <alignment horizontal="left" vertical="top" wrapText="1"/>
    </xf>
    <xf numFmtId="0" fontId="13" fillId="0" borderId="54" xfId="7" applyFont="1" applyFill="1" applyBorder="1" applyAlignment="1" applyProtection="1">
      <alignment horizontal="left" vertical="top" wrapText="1"/>
    </xf>
    <xf numFmtId="0" fontId="14" fillId="0" borderId="55" xfId="7" applyFont="1" applyFill="1" applyBorder="1" applyAlignment="1" applyProtection="1">
      <alignment horizontal="left" vertical="top" wrapText="1"/>
    </xf>
    <xf numFmtId="0" fontId="10" fillId="0" borderId="13" xfId="7" applyFont="1" applyFill="1" applyBorder="1" applyAlignment="1" applyProtection="1">
      <alignment horizontal="left" vertical="top" wrapText="1"/>
    </xf>
    <xf numFmtId="0" fontId="10" fillId="0" borderId="62" xfId="7" applyFont="1" applyFill="1" applyBorder="1" applyAlignment="1" applyProtection="1">
      <alignment horizontal="left" vertical="top" wrapText="1"/>
    </xf>
    <xf numFmtId="0" fontId="0" fillId="7" borderId="19" xfId="0" applyFill="1" applyBorder="1" applyAlignment="1">
      <alignment horizontal="left" vertical="center" wrapText="1"/>
    </xf>
    <xf numFmtId="0" fontId="0" fillId="7" borderId="0" xfId="0" applyFill="1" applyBorder="1" applyAlignment="1">
      <alignment horizontal="left" vertical="center" wrapText="1"/>
    </xf>
    <xf numFmtId="0" fontId="0" fillId="7" borderId="18" xfId="0" applyFill="1" applyBorder="1" applyAlignment="1">
      <alignment horizontal="left" vertical="center" wrapText="1"/>
    </xf>
    <xf numFmtId="44" fontId="2" fillId="18" borderId="118" xfId="2" applyFont="1" applyFill="1" applyBorder="1" applyAlignment="1">
      <alignment horizontal="center" vertical="center"/>
    </xf>
    <xf numFmtId="44" fontId="2" fillId="18" borderId="117" xfId="2" applyFont="1" applyFill="1" applyBorder="1" applyAlignment="1">
      <alignment horizontal="center" vertical="center"/>
    </xf>
    <xf numFmtId="44" fontId="2" fillId="18" borderId="116" xfId="2" applyFont="1" applyFill="1" applyBorder="1" applyAlignment="1">
      <alignment horizontal="center" vertical="center"/>
    </xf>
    <xf numFmtId="44" fontId="2" fillId="17" borderId="118" xfId="2" applyFont="1" applyFill="1" applyBorder="1" applyAlignment="1">
      <alignment horizontal="center" vertical="center"/>
    </xf>
    <xf numFmtId="44" fontId="2" fillId="17" borderId="117" xfId="2" applyFont="1" applyFill="1" applyBorder="1" applyAlignment="1">
      <alignment horizontal="center" vertical="center"/>
    </xf>
    <xf numFmtId="44" fontId="2" fillId="17" borderId="116" xfId="2" applyFont="1" applyFill="1" applyBorder="1" applyAlignment="1">
      <alignment horizontal="center" vertical="center"/>
    </xf>
    <xf numFmtId="44" fontId="2" fillId="16" borderId="115" xfId="2" applyFont="1" applyFill="1" applyBorder="1" applyAlignment="1">
      <alignment horizontal="center" vertical="center" wrapText="1"/>
    </xf>
    <xf numFmtId="0" fontId="0" fillId="0" borderId="18" xfId="0" applyBorder="1" applyAlignment="1">
      <alignment horizontal="left" vertical="center" wrapText="1"/>
    </xf>
    <xf numFmtId="44" fontId="2" fillId="18" borderId="123" xfId="2" applyNumberFormat="1" applyFont="1" applyFill="1" applyBorder="1" applyAlignment="1">
      <alignment horizontal="center" vertical="center"/>
    </xf>
    <xf numFmtId="44" fontId="2" fillId="18" borderId="124" xfId="2" applyNumberFormat="1" applyFont="1" applyFill="1" applyBorder="1" applyAlignment="1">
      <alignment horizontal="center" vertical="center"/>
    </xf>
    <xf numFmtId="44" fontId="2" fillId="17" borderId="114" xfId="2" applyFont="1" applyFill="1" applyBorder="1" applyAlignment="1">
      <alignment horizontal="center" vertical="center"/>
    </xf>
    <xf numFmtId="44" fontId="2" fillId="17" borderId="0" xfId="2" applyFont="1" applyFill="1" applyBorder="1" applyAlignment="1">
      <alignment horizontal="center" vertical="center"/>
    </xf>
    <xf numFmtId="44" fontId="2" fillId="16" borderId="114" xfId="2" applyFont="1" applyFill="1" applyBorder="1" applyAlignment="1">
      <alignment horizontal="center" vertical="center" wrapText="1"/>
    </xf>
    <xf numFmtId="44" fontId="2" fillId="16" borderId="0" xfId="2" applyFont="1" applyFill="1" applyBorder="1" applyAlignment="1">
      <alignment horizontal="center" vertical="center" wrapText="1"/>
    </xf>
    <xf numFmtId="0" fontId="66" fillId="0" borderId="1" xfId="0" applyFont="1" applyBorder="1" applyAlignment="1">
      <alignment horizontal="center"/>
    </xf>
    <xf numFmtId="0" fontId="105" fillId="0" borderId="26" xfId="0" applyFont="1" applyBorder="1" applyAlignment="1">
      <alignment horizontal="center" vertical="center"/>
    </xf>
    <xf numFmtId="0" fontId="105" fillId="0" borderId="13" xfId="0" applyFont="1" applyBorder="1" applyAlignment="1">
      <alignment horizontal="center" vertical="center"/>
    </xf>
    <xf numFmtId="0" fontId="105" fillId="0" borderId="27" xfId="0" applyFont="1" applyBorder="1" applyAlignment="1">
      <alignment horizontal="center" vertical="center"/>
    </xf>
    <xf numFmtId="0" fontId="105" fillId="0" borderId="17" xfId="0" applyFont="1" applyBorder="1" applyAlignment="1">
      <alignment horizontal="center" vertical="center"/>
    </xf>
    <xf numFmtId="0" fontId="105" fillId="0" borderId="1" xfId="0" applyFont="1" applyBorder="1" applyAlignment="1">
      <alignment horizontal="center" vertical="center"/>
    </xf>
    <xf numFmtId="0" fontId="105" fillId="0" borderId="16" xfId="0" applyFont="1" applyBorder="1" applyAlignment="1">
      <alignment horizontal="center" vertical="center"/>
    </xf>
    <xf numFmtId="0" fontId="0" fillId="8" borderId="0" xfId="0" applyFill="1" applyAlignment="1">
      <alignment horizontal="center" vertical="center"/>
    </xf>
    <xf numFmtId="0" fontId="0" fillId="8" borderId="18" xfId="0" applyFill="1" applyBorder="1" applyAlignment="1">
      <alignment horizontal="left" vertical="center" wrapText="1"/>
    </xf>
    <xf numFmtId="176" fontId="2" fillId="18" borderId="118" xfId="2" applyNumberFormat="1" applyFont="1" applyFill="1" applyBorder="1" applyAlignment="1">
      <alignment horizontal="center" vertical="center"/>
    </xf>
    <xf numFmtId="176" fontId="2" fillId="18" borderId="117" xfId="2" applyNumberFormat="1" applyFont="1" applyFill="1" applyBorder="1" applyAlignment="1">
      <alignment horizontal="center" vertical="center"/>
    </xf>
    <xf numFmtId="176" fontId="2" fillId="18" borderId="116" xfId="2" applyNumberFormat="1" applyFont="1" applyFill="1" applyBorder="1" applyAlignment="1">
      <alignment horizontal="center" vertical="center"/>
    </xf>
    <xf numFmtId="176" fontId="2" fillId="17" borderId="118" xfId="2" applyNumberFormat="1" applyFont="1" applyFill="1" applyBorder="1" applyAlignment="1">
      <alignment horizontal="center" vertical="center"/>
    </xf>
    <xf numFmtId="176" fontId="2" fillId="17" borderId="117" xfId="2" applyNumberFormat="1" applyFont="1" applyFill="1" applyBorder="1" applyAlignment="1">
      <alignment horizontal="center" vertical="center"/>
    </xf>
    <xf numFmtId="176" fontId="2" fillId="17" borderId="116" xfId="2" applyNumberFormat="1" applyFont="1" applyFill="1" applyBorder="1" applyAlignment="1">
      <alignment horizontal="center" vertical="center"/>
    </xf>
    <xf numFmtId="176" fontId="2" fillId="16" borderId="115" xfId="2" applyNumberFormat="1" applyFont="1" applyFill="1" applyBorder="1" applyAlignment="1">
      <alignment horizontal="center" vertical="center" wrapText="1"/>
    </xf>
    <xf numFmtId="0" fontId="103" fillId="0" borderId="18" xfId="0" applyFont="1" applyBorder="1" applyAlignment="1">
      <alignment vertical="top" wrapText="1"/>
    </xf>
    <xf numFmtId="176" fontId="2" fillId="16" borderId="118" xfId="2" applyNumberFormat="1" applyFont="1" applyFill="1" applyBorder="1" applyAlignment="1">
      <alignment horizontal="center" vertical="center" wrapText="1"/>
    </xf>
    <xf numFmtId="176" fontId="2" fillId="16" borderId="117" xfId="2" applyNumberFormat="1" applyFont="1" applyFill="1" applyBorder="1" applyAlignment="1">
      <alignment horizontal="center" vertical="center" wrapText="1"/>
    </xf>
    <xf numFmtId="176" fontId="2" fillId="16" borderId="116" xfId="2" applyNumberFormat="1" applyFont="1" applyFill="1" applyBorder="1" applyAlignment="1">
      <alignment horizontal="center" vertical="center" wrapText="1"/>
    </xf>
    <xf numFmtId="0" fontId="0" fillId="0" borderId="18" xfId="0" applyBorder="1" applyAlignment="1">
      <alignment vertical="center" wrapText="1"/>
    </xf>
    <xf numFmtId="0" fontId="103" fillId="0" borderId="18" xfId="0" applyFont="1" applyBorder="1" applyAlignment="1">
      <alignment vertical="center" wrapText="1"/>
    </xf>
    <xf numFmtId="0" fontId="0" fillId="0" borderId="1" xfId="0" applyBorder="1" applyAlignment="1" applyProtection="1">
      <alignment horizontal="center"/>
    </xf>
    <xf numFmtId="0" fontId="0" fillId="0" borderId="3" xfId="0" applyBorder="1" applyAlignment="1" applyProtection="1">
      <alignment vertical="top" wrapText="1"/>
    </xf>
    <xf numFmtId="0" fontId="0" fillId="0" borderId="4" xfId="0" applyBorder="1" applyAlignment="1" applyProtection="1">
      <alignment vertical="top" wrapText="1"/>
    </xf>
    <xf numFmtId="0" fontId="0" fillId="0" borderId="5" xfId="0" applyBorder="1" applyAlignment="1" applyProtection="1">
      <alignment vertical="top" wrapText="1"/>
    </xf>
    <xf numFmtId="0" fontId="0" fillId="0" borderId="6" xfId="0" applyBorder="1" applyAlignment="1" applyProtection="1">
      <alignment vertical="top" wrapText="1"/>
    </xf>
    <xf numFmtId="0" fontId="0" fillId="0" borderId="0" xfId="0" applyBorder="1" applyAlignment="1" applyProtection="1">
      <alignment vertical="top" wrapText="1"/>
    </xf>
    <xf numFmtId="0" fontId="0" fillId="0" borderId="7" xfId="0" applyBorder="1" applyAlignment="1" applyProtection="1">
      <alignment vertical="top" wrapText="1"/>
    </xf>
    <xf numFmtId="0" fontId="0" fillId="0" borderId="8" xfId="0" applyBorder="1" applyAlignment="1" applyProtection="1">
      <alignment vertical="top" wrapText="1"/>
    </xf>
    <xf numFmtId="0" fontId="0" fillId="0" borderId="9" xfId="0" applyBorder="1" applyAlignment="1" applyProtection="1">
      <alignment vertical="top" wrapText="1"/>
    </xf>
    <xf numFmtId="0" fontId="0" fillId="0" borderId="10" xfId="0" applyBorder="1" applyAlignment="1" applyProtection="1">
      <alignment vertical="top" wrapText="1"/>
    </xf>
  </cellXfs>
  <cellStyles count="34">
    <cellStyle name="Comma" xfId="6" builtinId="3"/>
    <cellStyle name="Comma 2" xfId="10"/>
    <cellStyle name="Comma 2 2" xfId="17"/>
    <cellStyle name="Comma 2 3" xfId="27"/>
    <cellStyle name="Comma 3" xfId="11"/>
    <cellStyle name="Comma 3 2" xfId="18"/>
    <cellStyle name="Comma 3 3" xfId="28"/>
    <cellStyle name="Comma 4" xfId="12"/>
    <cellStyle name="Comma 4 2" xfId="19"/>
    <cellStyle name="Comma 4 3" xfId="29"/>
    <cellStyle name="Currency" xfId="2" builtinId="4"/>
    <cellStyle name="Currency 2" xfId="9"/>
    <cellStyle name="Currency 2 2" xfId="16"/>
    <cellStyle name="Currency 2 3" xfId="26"/>
    <cellStyle name="Hyperlink" xfId="24" builtinId="8"/>
    <cellStyle name="Hyperlink 2" xfId="22"/>
    <cellStyle name="Input" xfId="14" builtinId="20"/>
    <cellStyle name="Normal" xfId="0" builtinId="0"/>
    <cellStyle name="Normal 14 2" xfId="4"/>
    <cellStyle name="Normal 2" xfId="3"/>
    <cellStyle name="Normal 2 2" xfId="8"/>
    <cellStyle name="Normal 2 2 2" xfId="15"/>
    <cellStyle name="Normal 2 2 3" xfId="25"/>
    <cellStyle name="Normal 3" xfId="7"/>
    <cellStyle name="Normal 4" xfId="21"/>
    <cellStyle name="Normal 4 2" xfId="32"/>
    <cellStyle name="Normal 4 3" xfId="31"/>
    <cellStyle name="Note" xfId="33" builtinId="10"/>
    <cellStyle name="Percent" xfId="1" builtinId="5"/>
    <cellStyle name="Percent 2" xfId="5"/>
    <cellStyle name="Percent 2 2" xfId="23"/>
    <cellStyle name="Percent 3" xfId="13"/>
    <cellStyle name="Percent 3 2" xfId="20"/>
    <cellStyle name="Percent 3 3" xfId="30"/>
  </cellStyles>
  <dxfs count="135">
    <dxf>
      <fill>
        <patternFill>
          <bgColor rgb="FFFF7C80"/>
        </patternFill>
      </fill>
    </dxf>
    <dxf>
      <fill>
        <patternFill>
          <bgColor rgb="FFFF7C80"/>
        </patternFill>
      </fill>
    </dxf>
    <dxf>
      <font>
        <b/>
        <i val="0"/>
        <strike val="0"/>
        <color rgb="FFFF0000"/>
      </font>
    </dxf>
    <dxf>
      <font>
        <b/>
        <i val="0"/>
        <strike val="0"/>
        <color rgb="FFFF0000"/>
      </font>
    </dxf>
    <dxf>
      <font>
        <color rgb="FF006100"/>
      </font>
      <fill>
        <patternFill>
          <bgColor rgb="FFC6EFCE"/>
        </patternFill>
      </fill>
    </dxf>
    <dxf>
      <font>
        <color rgb="FF9C0006"/>
      </font>
      <fill>
        <patternFill>
          <bgColor rgb="FFFFC7CE"/>
        </patternFill>
      </fill>
    </dxf>
    <dxf>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rgb="FFDAEEF3"/>
        </patternFill>
      </fill>
    </dxf>
    <dxf>
      <fill>
        <patternFill patternType="none">
          <bgColor auto="1"/>
        </patternFill>
      </fill>
    </dxf>
    <dxf>
      <fill>
        <patternFill>
          <bgColor rgb="FFFF0000"/>
        </patternFill>
      </fill>
    </dxf>
    <dxf>
      <fill>
        <patternFill>
          <bgColor rgb="FFFF0000"/>
        </patternFill>
      </fill>
    </dxf>
    <dxf>
      <fill>
        <patternFill>
          <bgColor rgb="FFDAEEF3"/>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ont>
        <color theme="5" tint="-0.499984740745262"/>
      </font>
      <fill>
        <patternFill>
          <bgColor theme="5" tint="0.39994506668294322"/>
        </patternFill>
      </fill>
    </dxf>
    <dxf>
      <font>
        <color theme="6" tint="-0.499984740745262"/>
      </font>
      <fill>
        <patternFill>
          <bgColor theme="6" tint="0.39994506668294322"/>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DAEEF3"/>
        </patternFill>
      </fill>
    </dxf>
    <dxf>
      <fill>
        <patternFill patternType="none">
          <bgColor auto="1"/>
        </patternFill>
      </fill>
    </dxf>
    <dxf>
      <fill>
        <patternFill>
          <bgColor rgb="FFFFFFCD"/>
        </patternFill>
      </fill>
    </dxf>
    <dxf>
      <fill>
        <patternFill patternType="none">
          <bgColor auto="1"/>
        </patternFill>
      </fill>
    </dxf>
    <dxf>
      <fill>
        <patternFill>
          <bgColor rgb="FFFF0000"/>
        </patternFill>
      </fill>
    </dxf>
    <dxf>
      <fill>
        <patternFill>
          <bgColor rgb="FFFFFFCD"/>
        </patternFill>
      </fill>
    </dxf>
    <dxf>
      <fill>
        <patternFill patternType="none">
          <bgColor auto="1"/>
        </patternFill>
      </fill>
    </dxf>
    <dxf>
      <fill>
        <patternFill>
          <bgColor rgb="FFFFFFCD"/>
        </patternFill>
      </fill>
    </dxf>
    <dxf>
      <fill>
        <patternFill patternType="none">
          <bgColor auto="1"/>
        </patternFill>
      </fill>
    </dxf>
    <dxf>
      <fill>
        <patternFill>
          <bgColor rgb="FFFF0000"/>
        </patternFill>
      </fill>
    </dxf>
    <dxf>
      <fill>
        <patternFill>
          <bgColor rgb="FFFFFFCD"/>
        </patternFill>
      </fill>
    </dxf>
    <dxf>
      <fill>
        <patternFill patternType="none">
          <bgColor auto="1"/>
        </patternFill>
      </fill>
    </dxf>
    <dxf>
      <fill>
        <patternFill>
          <bgColor rgb="FFDAEEF3"/>
        </patternFill>
      </fill>
    </dxf>
    <dxf>
      <fill>
        <patternFill patternType="none">
          <bgColor auto="1"/>
        </patternFill>
      </fill>
    </dxf>
    <dxf>
      <fill>
        <patternFill>
          <bgColor rgb="FFFFFFCD"/>
        </patternFill>
      </fill>
    </dxf>
    <dxf>
      <fill>
        <patternFill patternType="none">
          <bgColor auto="1"/>
        </patternFill>
      </fill>
    </dxf>
    <dxf>
      <fill>
        <patternFill>
          <bgColor rgb="FFFF0000"/>
        </patternFill>
      </fill>
    </dxf>
    <dxf>
      <fill>
        <patternFill>
          <bgColor rgb="FFFFFFCD"/>
        </patternFill>
      </fill>
    </dxf>
    <dxf>
      <fill>
        <patternFill patternType="none">
          <bgColor auto="1"/>
        </patternFill>
      </fill>
    </dxf>
    <dxf>
      <fill>
        <patternFill>
          <bgColor rgb="FFFFFFCD"/>
        </patternFill>
      </fill>
    </dxf>
    <dxf>
      <fill>
        <patternFill patternType="none">
          <bgColor auto="1"/>
        </patternFill>
      </fill>
    </dxf>
    <dxf>
      <fill>
        <patternFill>
          <bgColor rgb="FFFFFFCD"/>
        </patternFill>
      </fill>
    </dxf>
    <dxf>
      <fill>
        <patternFill patternType="none">
          <bgColor auto="1"/>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bgColor rgb="FFDAEEF3"/>
        </patternFill>
      </fill>
    </dxf>
    <dxf>
      <fill>
        <patternFill patternType="none">
          <bgColor auto="1"/>
        </patternFill>
      </fill>
    </dxf>
    <dxf>
      <fill>
        <patternFill>
          <bgColor rgb="FFFF0000"/>
        </patternFill>
      </fill>
    </dxf>
    <dxf>
      <fill>
        <patternFill patternType="none">
          <bgColor auto="1"/>
        </patternFill>
      </fill>
    </dxf>
    <dxf>
      <fill>
        <patternFill patternType="none">
          <bgColor auto="1"/>
        </patternFill>
      </fill>
    </dxf>
    <dxf>
      <fill>
        <patternFill>
          <bgColor rgb="FFDAEEF3"/>
        </patternFill>
      </fill>
    </dxf>
    <dxf>
      <fill>
        <patternFill patternType="none">
          <bgColor auto="1"/>
        </patternFill>
      </fill>
    </dxf>
    <dxf>
      <fill>
        <patternFill>
          <bgColor rgb="FFDAEEF3"/>
        </patternFill>
      </fill>
    </dxf>
    <dxf>
      <fill>
        <patternFill patternType="none">
          <bgColor auto="1"/>
        </patternFill>
      </fill>
    </dxf>
    <dxf>
      <fill>
        <patternFill>
          <bgColor rgb="FFFF0000"/>
        </patternFill>
      </fill>
    </dxf>
    <dxf>
      <fill>
        <patternFill>
          <bgColor rgb="FFFF0000"/>
        </patternFill>
      </fill>
    </dxf>
    <dxf>
      <fill>
        <patternFill>
          <bgColor rgb="FFDAEEF3"/>
        </patternFill>
      </fill>
    </dxf>
    <dxf>
      <fill>
        <patternFill patternType="none">
          <bgColor auto="1"/>
        </patternFill>
      </fill>
    </dxf>
    <dxf>
      <font>
        <color theme="5" tint="-0.24994659260841701"/>
      </font>
      <fill>
        <patternFill>
          <fgColor theme="0"/>
          <bgColor theme="5" tint="0.59996337778862885"/>
        </patternFill>
      </fill>
    </dxf>
    <dxf>
      <fill>
        <patternFill>
          <bgColor rgb="FFFF0000"/>
        </patternFill>
      </fill>
    </dxf>
    <dxf>
      <fill>
        <patternFill>
          <bgColor rgb="FFDAEEF3"/>
        </patternFill>
      </fill>
    </dxf>
    <dxf>
      <fill>
        <patternFill patternType="none">
          <bgColor auto="1"/>
        </patternFill>
      </fill>
    </dxf>
    <dxf>
      <fill>
        <patternFill patternType="none">
          <bgColor auto="1"/>
        </patternFill>
      </fill>
    </dxf>
    <dxf>
      <font>
        <color theme="5" tint="-0.24994659260841701"/>
      </font>
      <fill>
        <patternFill>
          <fgColor theme="5" tint="0.59996337778862885"/>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CC"/>
        </patternFill>
      </fill>
    </dxf>
    <dxf>
      <fill>
        <patternFill patternType="none">
          <bgColor auto="1"/>
        </patternFill>
      </fill>
    </dxf>
    <dxf>
      <fill>
        <patternFill>
          <bgColor rgb="FFFFFFCC"/>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FFCC"/>
        </patternFill>
      </fill>
    </dxf>
    <dxf>
      <fill>
        <patternFill patternType="none">
          <bgColor auto="1"/>
        </patternFill>
      </fill>
    </dxf>
    <dxf>
      <fill>
        <patternFill>
          <bgColor rgb="FFFFFFCC"/>
        </patternFill>
      </fill>
    </dxf>
    <dxf>
      <fill>
        <patternFill patternType="none">
          <bgColor auto="1"/>
        </patternFill>
      </fill>
    </dxf>
    <dxf>
      <fill>
        <patternFill patternType="none">
          <bgColor auto="1"/>
        </patternFill>
      </fill>
    </dxf>
    <dxf>
      <fill>
        <patternFill patternType="none">
          <bgColor auto="1"/>
        </patternFill>
      </fill>
    </dxf>
    <dxf>
      <fill>
        <patternFill>
          <bgColor rgb="FFFFFFCC"/>
        </patternFill>
      </fill>
    </dxf>
    <dxf>
      <fill>
        <patternFill patternType="none">
          <bgColor auto="1"/>
        </patternFill>
      </fill>
    </dxf>
    <dxf>
      <fill>
        <patternFill>
          <bgColor rgb="FFFFFFCC"/>
        </patternFill>
      </fill>
    </dxf>
    <dxf>
      <fill>
        <patternFill patternType="none">
          <bgColor auto="1"/>
        </patternFill>
      </fill>
    </dxf>
    <dxf>
      <fill>
        <patternFill patternType="none">
          <bgColor auto="1"/>
        </patternFill>
      </fill>
    </dxf>
    <dxf>
      <fill>
        <patternFill patternType="none">
          <bgColor auto="1"/>
        </patternFill>
      </fill>
    </dxf>
    <dxf>
      <fill>
        <patternFill>
          <bgColor rgb="FFFFFFCC"/>
        </patternFill>
      </fill>
    </dxf>
    <dxf>
      <fill>
        <patternFill patternType="none">
          <bgColor auto="1"/>
        </patternFill>
      </fill>
    </dxf>
    <dxf>
      <fill>
        <patternFill>
          <bgColor rgb="FFFFCC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CC"/>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CD"/>
      <color rgb="FFFFFFCC"/>
      <color rgb="FFC7DCBF"/>
      <color rgb="FFDAEEF3"/>
      <color rgb="FFB7DEE7"/>
      <color rgb="FFFDE9D9"/>
      <color rgb="FFFFCD99"/>
      <color rgb="FFFF9966"/>
      <color rgb="FFFFCC9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96951</xdr:colOff>
      <xdr:row>8</xdr:row>
      <xdr:rowOff>83344</xdr:rowOff>
    </xdr:from>
    <xdr:to>
      <xdr:col>1</xdr:col>
      <xdr:colOff>369094</xdr:colOff>
      <xdr:row>8</xdr:row>
      <xdr:rowOff>185398</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346982" y="1809750"/>
          <a:ext cx="272143" cy="102054"/>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68580</xdr:colOff>
          <xdr:row>108</xdr:row>
          <xdr:rowOff>0</xdr:rowOff>
        </xdr:from>
        <xdr:to>
          <xdr:col>9</xdr:col>
          <xdr:colOff>365760</xdr:colOff>
          <xdr:row>108</xdr:row>
          <xdr:rowOff>236220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3</xdr:col>
      <xdr:colOff>40506</xdr:colOff>
      <xdr:row>0</xdr:row>
      <xdr:rowOff>47625</xdr:rowOff>
    </xdr:from>
    <xdr:ext cx="1883544" cy="962025"/>
    <xdr:pic>
      <xdr:nvPicPr>
        <xdr:cNvPr id="2" name="Picture 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9156" y="47625"/>
          <a:ext cx="1883544"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3</xdr:col>
      <xdr:colOff>40506</xdr:colOff>
      <xdr:row>0</xdr:row>
      <xdr:rowOff>47625</xdr:rowOff>
    </xdr:from>
    <xdr:ext cx="1883544" cy="962025"/>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9156" y="47625"/>
          <a:ext cx="1883544"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15</xdr:col>
      <xdr:colOff>183695</xdr:colOff>
      <xdr:row>0</xdr:row>
      <xdr:rowOff>63281</xdr:rowOff>
    </xdr:from>
    <xdr:ext cx="805954" cy="413054"/>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89095" y="63281"/>
          <a:ext cx="805954" cy="413054"/>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2</xdr:col>
          <xdr:colOff>327660</xdr:colOff>
          <xdr:row>6</xdr:row>
          <xdr:rowOff>289560</xdr:rowOff>
        </xdr:from>
        <xdr:to>
          <xdr:col>4</xdr:col>
          <xdr:colOff>83820</xdr:colOff>
          <xdr:row>8</xdr:row>
          <xdr:rowOff>38100</xdr:rowOff>
        </xdr:to>
        <xdr:sp macro="" textlink="">
          <xdr:nvSpPr>
            <xdr:cNvPr id="60417" name="Check Box 1" hidden="1">
              <a:extLst>
                <a:ext uri="{63B3BB69-23CF-44E3-9099-C40C66FF867C}">
                  <a14:compatExt spid="_x0000_s60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19</xdr:col>
      <xdr:colOff>200025</xdr:colOff>
      <xdr:row>1</xdr:row>
      <xdr:rowOff>0</xdr:rowOff>
    </xdr:from>
    <xdr:ext cx="1064304" cy="545815"/>
    <xdr:grpSp>
      <xdr:nvGrpSpPr>
        <xdr:cNvPr id="2" name="Group 13"/>
        <xdr:cNvGrpSpPr/>
      </xdr:nvGrpSpPr>
      <xdr:grpSpPr>
        <a:xfrm>
          <a:off x="6073775" y="63500"/>
          <a:ext cx="1064304" cy="545815"/>
          <a:chOff x="0" y="0"/>
          <a:chExt cx="1062990" cy="544830"/>
        </a:xfrm>
      </xdr:grpSpPr>
      <xdr:sp macro="" textlink="">
        <xdr:nvSpPr>
          <xdr:cNvPr id="3" name="Shape 14"/>
          <xdr:cNvSpPr/>
        </xdr:nvSpPr>
        <xdr:spPr>
          <a:xfrm>
            <a:off x="-7" y="39289"/>
            <a:ext cx="149860" cy="150495"/>
          </a:xfrm>
          <a:custGeom>
            <a:avLst/>
            <a:gdLst/>
            <a:ahLst/>
            <a:cxnLst/>
            <a:rect l="0" t="0" r="0" b="0"/>
            <a:pathLst>
              <a:path w="149860" h="150495">
                <a:moveTo>
                  <a:pt x="136639" y="149821"/>
                </a:moveTo>
                <a:lnTo>
                  <a:pt x="136601" y="147104"/>
                </a:lnTo>
                <a:lnTo>
                  <a:pt x="558" y="118618"/>
                </a:lnTo>
                <a:lnTo>
                  <a:pt x="76" y="126047"/>
                </a:lnTo>
                <a:lnTo>
                  <a:pt x="0" y="133578"/>
                </a:lnTo>
                <a:lnTo>
                  <a:pt x="342" y="141452"/>
                </a:lnTo>
                <a:lnTo>
                  <a:pt x="1092" y="149885"/>
                </a:lnTo>
                <a:lnTo>
                  <a:pt x="136639" y="149821"/>
                </a:lnTo>
              </a:path>
              <a:path w="149860" h="150495">
                <a:moveTo>
                  <a:pt x="139725" y="130810"/>
                </a:moveTo>
                <a:lnTo>
                  <a:pt x="14287" y="62382"/>
                </a:lnTo>
                <a:lnTo>
                  <a:pt x="10680" y="70967"/>
                </a:lnTo>
                <a:lnTo>
                  <a:pt x="7353" y="81000"/>
                </a:lnTo>
                <a:lnTo>
                  <a:pt x="4546" y="91313"/>
                </a:lnTo>
                <a:lnTo>
                  <a:pt x="2501" y="100799"/>
                </a:lnTo>
                <a:lnTo>
                  <a:pt x="138874" y="133299"/>
                </a:lnTo>
                <a:lnTo>
                  <a:pt x="139026" y="132537"/>
                </a:lnTo>
                <a:lnTo>
                  <a:pt x="139255" y="131749"/>
                </a:lnTo>
                <a:lnTo>
                  <a:pt x="139725" y="130810"/>
                </a:lnTo>
              </a:path>
              <a:path w="149860" h="150495">
                <a:moveTo>
                  <a:pt x="149720" y="115227"/>
                </a:moveTo>
                <a:lnTo>
                  <a:pt x="61252" y="0"/>
                </a:lnTo>
                <a:lnTo>
                  <a:pt x="52438" y="7848"/>
                </a:lnTo>
                <a:lnTo>
                  <a:pt x="42278" y="18567"/>
                </a:lnTo>
                <a:lnTo>
                  <a:pt x="32804" y="29997"/>
                </a:lnTo>
                <a:lnTo>
                  <a:pt x="26060" y="39966"/>
                </a:lnTo>
                <a:lnTo>
                  <a:pt x="148056" y="117068"/>
                </a:lnTo>
                <a:lnTo>
                  <a:pt x="148564" y="116332"/>
                </a:lnTo>
                <a:lnTo>
                  <a:pt x="149085" y="115773"/>
                </a:lnTo>
                <a:lnTo>
                  <a:pt x="149720" y="115227"/>
                </a:lnTo>
              </a:path>
            </a:pathLst>
          </a:custGeom>
          <a:solidFill>
            <a:srgbClr val="429539"/>
          </a:solidFill>
        </xdr:spPr>
      </xdr:sp>
      <xdr:sp macro="" textlink="">
        <xdr:nvSpPr>
          <xdr:cNvPr id="4" name="Shape 15"/>
          <xdr:cNvSpPr/>
        </xdr:nvSpPr>
        <xdr:spPr>
          <a:xfrm>
            <a:off x="228599" y="129907"/>
            <a:ext cx="119380" cy="45720"/>
          </a:xfrm>
          <a:custGeom>
            <a:avLst/>
            <a:gdLst/>
            <a:ahLst/>
            <a:cxnLst/>
            <a:rect l="0" t="0" r="0" b="0"/>
            <a:pathLst>
              <a:path w="119380" h="45720">
                <a:moveTo>
                  <a:pt x="115100" y="0"/>
                </a:moveTo>
                <a:lnTo>
                  <a:pt x="0" y="43281"/>
                </a:lnTo>
                <a:lnTo>
                  <a:pt x="355" y="44335"/>
                </a:lnTo>
                <a:lnTo>
                  <a:pt x="495" y="45008"/>
                </a:lnTo>
                <a:lnTo>
                  <a:pt x="761" y="45720"/>
                </a:lnTo>
                <a:lnTo>
                  <a:pt x="119252" y="27457"/>
                </a:lnTo>
                <a:lnTo>
                  <a:pt x="118559" y="20186"/>
                </a:lnTo>
                <a:lnTo>
                  <a:pt x="117590" y="13219"/>
                </a:lnTo>
                <a:lnTo>
                  <a:pt x="116415" y="6506"/>
                </a:lnTo>
                <a:lnTo>
                  <a:pt x="115100" y="0"/>
                </a:lnTo>
                <a:close/>
              </a:path>
            </a:pathLst>
          </a:custGeom>
          <a:solidFill>
            <a:srgbClr val="EE3124"/>
          </a:solidFill>
        </xdr:spPr>
      </xdr:sp>
      <xdr:sp macro="" textlink="">
        <xdr:nvSpPr>
          <xdr:cNvPr id="5" name="Shape 16"/>
          <xdr:cNvSpPr/>
        </xdr:nvSpPr>
        <xdr:spPr>
          <a:xfrm>
            <a:off x="3218" y="8"/>
            <a:ext cx="312420" cy="340360"/>
          </a:xfrm>
          <a:custGeom>
            <a:avLst/>
            <a:gdLst/>
            <a:ahLst/>
            <a:cxnLst/>
            <a:rect l="0" t="0" r="0" b="0"/>
            <a:pathLst>
              <a:path w="312420" h="340360">
                <a:moveTo>
                  <a:pt x="161467" y="196773"/>
                </a:moveTo>
                <a:lnTo>
                  <a:pt x="122351" y="196913"/>
                </a:lnTo>
                <a:lnTo>
                  <a:pt x="79489" y="197637"/>
                </a:lnTo>
                <a:lnTo>
                  <a:pt x="37261" y="199428"/>
                </a:lnTo>
                <a:lnTo>
                  <a:pt x="0" y="202755"/>
                </a:lnTo>
                <a:lnTo>
                  <a:pt x="2120" y="211340"/>
                </a:lnTo>
                <a:lnTo>
                  <a:pt x="6667" y="226199"/>
                </a:lnTo>
                <a:lnTo>
                  <a:pt x="9017" y="232232"/>
                </a:lnTo>
                <a:lnTo>
                  <a:pt x="58229" y="215341"/>
                </a:lnTo>
                <a:lnTo>
                  <a:pt x="107810" y="204406"/>
                </a:lnTo>
                <a:lnTo>
                  <a:pt x="146113" y="198526"/>
                </a:lnTo>
                <a:lnTo>
                  <a:pt x="161467" y="196773"/>
                </a:lnTo>
              </a:path>
              <a:path w="312420" h="340360">
                <a:moveTo>
                  <a:pt x="166052" y="142278"/>
                </a:moveTo>
                <a:lnTo>
                  <a:pt x="147980" y="101"/>
                </a:lnTo>
                <a:lnTo>
                  <a:pt x="132511" y="2781"/>
                </a:lnTo>
                <a:lnTo>
                  <a:pt x="116509" y="7175"/>
                </a:lnTo>
                <a:lnTo>
                  <a:pt x="100584" y="13169"/>
                </a:lnTo>
                <a:lnTo>
                  <a:pt x="85382" y="20688"/>
                </a:lnTo>
                <a:lnTo>
                  <a:pt x="163563" y="143103"/>
                </a:lnTo>
                <a:lnTo>
                  <a:pt x="164287" y="142760"/>
                </a:lnTo>
                <a:lnTo>
                  <a:pt x="165582" y="142379"/>
                </a:lnTo>
                <a:lnTo>
                  <a:pt x="166052" y="142278"/>
                </a:lnTo>
              </a:path>
              <a:path w="312420" h="340360">
                <a:moveTo>
                  <a:pt x="224409" y="196659"/>
                </a:moveTo>
                <a:lnTo>
                  <a:pt x="148564" y="202526"/>
                </a:lnTo>
                <a:lnTo>
                  <a:pt x="87007" y="216458"/>
                </a:lnTo>
                <a:lnTo>
                  <a:pt x="41897" y="233006"/>
                </a:lnTo>
                <a:lnTo>
                  <a:pt x="15392" y="246710"/>
                </a:lnTo>
                <a:lnTo>
                  <a:pt x="18872" y="254558"/>
                </a:lnTo>
                <a:lnTo>
                  <a:pt x="35928" y="278777"/>
                </a:lnTo>
                <a:lnTo>
                  <a:pt x="41287" y="283502"/>
                </a:lnTo>
                <a:lnTo>
                  <a:pt x="107010" y="240461"/>
                </a:lnTo>
                <a:lnTo>
                  <a:pt x="165836" y="213880"/>
                </a:lnTo>
                <a:lnTo>
                  <a:pt x="208165" y="200406"/>
                </a:lnTo>
                <a:lnTo>
                  <a:pt x="224409" y="196659"/>
                </a:lnTo>
              </a:path>
              <a:path w="312420" h="340360">
                <a:moveTo>
                  <a:pt x="241554" y="13258"/>
                </a:moveTo>
                <a:lnTo>
                  <a:pt x="230962" y="8877"/>
                </a:lnTo>
                <a:lnTo>
                  <a:pt x="218262" y="5003"/>
                </a:lnTo>
                <a:lnTo>
                  <a:pt x="204889" y="1943"/>
                </a:lnTo>
                <a:lnTo>
                  <a:pt x="192290" y="0"/>
                </a:lnTo>
                <a:lnTo>
                  <a:pt x="189001" y="140804"/>
                </a:lnTo>
                <a:lnTo>
                  <a:pt x="189865" y="140881"/>
                </a:lnTo>
                <a:lnTo>
                  <a:pt x="190500" y="140982"/>
                </a:lnTo>
                <a:lnTo>
                  <a:pt x="191211" y="141249"/>
                </a:lnTo>
                <a:lnTo>
                  <a:pt x="241554" y="13258"/>
                </a:lnTo>
              </a:path>
              <a:path w="312420" h="340360">
                <a:moveTo>
                  <a:pt x="254965" y="196659"/>
                </a:moveTo>
                <a:lnTo>
                  <a:pt x="205917" y="205930"/>
                </a:lnTo>
                <a:lnTo>
                  <a:pt x="158724" y="225539"/>
                </a:lnTo>
                <a:lnTo>
                  <a:pt x="116535" y="250913"/>
                </a:lnTo>
                <a:lnTo>
                  <a:pt x="82486" y="277545"/>
                </a:lnTo>
                <a:lnTo>
                  <a:pt x="59740" y="300875"/>
                </a:lnTo>
                <a:lnTo>
                  <a:pt x="66344" y="306666"/>
                </a:lnTo>
                <a:lnTo>
                  <a:pt x="100457" y="325970"/>
                </a:lnTo>
                <a:lnTo>
                  <a:pt x="107569" y="328612"/>
                </a:lnTo>
                <a:lnTo>
                  <a:pt x="157327" y="264782"/>
                </a:lnTo>
                <a:lnTo>
                  <a:pt x="205028" y="224231"/>
                </a:lnTo>
                <a:lnTo>
                  <a:pt x="240842" y="202869"/>
                </a:lnTo>
                <a:lnTo>
                  <a:pt x="254965" y="196659"/>
                </a:lnTo>
              </a:path>
              <a:path w="312420" h="340360">
                <a:moveTo>
                  <a:pt x="268224" y="196659"/>
                </a:moveTo>
                <a:lnTo>
                  <a:pt x="218694" y="224980"/>
                </a:lnTo>
                <a:lnTo>
                  <a:pt x="177368" y="267931"/>
                </a:lnTo>
                <a:lnTo>
                  <a:pt x="148196" y="310184"/>
                </a:lnTo>
                <a:lnTo>
                  <a:pt x="135039" y="336346"/>
                </a:lnTo>
                <a:lnTo>
                  <a:pt x="141947" y="338353"/>
                </a:lnTo>
                <a:lnTo>
                  <a:pt x="147993" y="339407"/>
                </a:lnTo>
                <a:lnTo>
                  <a:pt x="156540" y="339826"/>
                </a:lnTo>
                <a:lnTo>
                  <a:pt x="170967" y="339966"/>
                </a:lnTo>
                <a:lnTo>
                  <a:pt x="188709" y="339128"/>
                </a:lnTo>
                <a:lnTo>
                  <a:pt x="203212" y="337108"/>
                </a:lnTo>
                <a:lnTo>
                  <a:pt x="212991" y="335038"/>
                </a:lnTo>
                <a:lnTo>
                  <a:pt x="216573" y="334098"/>
                </a:lnTo>
                <a:lnTo>
                  <a:pt x="223710" y="278587"/>
                </a:lnTo>
                <a:lnTo>
                  <a:pt x="241566" y="235127"/>
                </a:lnTo>
                <a:lnTo>
                  <a:pt x="259842" y="206794"/>
                </a:lnTo>
                <a:lnTo>
                  <a:pt x="268224" y="196659"/>
                </a:lnTo>
              </a:path>
              <a:path w="312420" h="340360">
                <a:moveTo>
                  <a:pt x="312305" y="69850"/>
                </a:moveTo>
                <a:lnTo>
                  <a:pt x="307162" y="62623"/>
                </a:lnTo>
                <a:lnTo>
                  <a:pt x="300888" y="55410"/>
                </a:lnTo>
                <a:lnTo>
                  <a:pt x="294055" y="48514"/>
                </a:lnTo>
                <a:lnTo>
                  <a:pt x="287223" y="42214"/>
                </a:lnTo>
                <a:lnTo>
                  <a:pt x="210934" y="151193"/>
                </a:lnTo>
                <a:lnTo>
                  <a:pt x="211734" y="151726"/>
                </a:lnTo>
                <a:lnTo>
                  <a:pt x="212369" y="152387"/>
                </a:lnTo>
                <a:lnTo>
                  <a:pt x="212852" y="152933"/>
                </a:lnTo>
                <a:lnTo>
                  <a:pt x="312305" y="69850"/>
                </a:lnTo>
              </a:path>
            </a:pathLst>
          </a:custGeom>
          <a:solidFill>
            <a:srgbClr val="429539"/>
          </a:solidFill>
        </xdr:spPr>
      </xdr:sp>
      <xdr:sp macro="" textlink="">
        <xdr:nvSpPr>
          <xdr:cNvPr id="6" name="Shape 17"/>
          <xdr:cNvSpPr/>
        </xdr:nvSpPr>
        <xdr:spPr>
          <a:xfrm>
            <a:off x="237787" y="196794"/>
            <a:ext cx="824865" cy="209550"/>
          </a:xfrm>
          <a:custGeom>
            <a:avLst/>
            <a:gdLst/>
            <a:ahLst/>
            <a:cxnLst/>
            <a:rect l="0" t="0" r="0" b="0"/>
            <a:pathLst>
              <a:path w="824865" h="209550">
                <a:moveTo>
                  <a:pt x="152590" y="0"/>
                </a:moveTo>
                <a:lnTo>
                  <a:pt x="113804" y="0"/>
                </a:lnTo>
                <a:lnTo>
                  <a:pt x="113804" y="43815"/>
                </a:lnTo>
                <a:lnTo>
                  <a:pt x="105054" y="134823"/>
                </a:lnTo>
                <a:lnTo>
                  <a:pt x="74777" y="134823"/>
                </a:lnTo>
                <a:lnTo>
                  <a:pt x="113804" y="43815"/>
                </a:lnTo>
                <a:lnTo>
                  <a:pt x="113804" y="0"/>
                </a:lnTo>
                <a:lnTo>
                  <a:pt x="97637" y="0"/>
                </a:lnTo>
                <a:lnTo>
                  <a:pt x="0" y="206413"/>
                </a:lnTo>
                <a:lnTo>
                  <a:pt x="44602" y="206413"/>
                </a:lnTo>
                <a:lnTo>
                  <a:pt x="61785" y="164604"/>
                </a:lnTo>
                <a:lnTo>
                  <a:pt x="102400" y="164604"/>
                </a:lnTo>
                <a:lnTo>
                  <a:pt x="98361" y="206413"/>
                </a:lnTo>
                <a:lnTo>
                  <a:pt x="142189" y="206413"/>
                </a:lnTo>
                <a:lnTo>
                  <a:pt x="144297" y="164604"/>
                </a:lnTo>
                <a:lnTo>
                  <a:pt x="145796" y="134823"/>
                </a:lnTo>
                <a:lnTo>
                  <a:pt x="150393" y="43815"/>
                </a:lnTo>
                <a:lnTo>
                  <a:pt x="152590" y="0"/>
                </a:lnTo>
              </a:path>
              <a:path w="824865" h="209550">
                <a:moveTo>
                  <a:pt x="359448" y="67957"/>
                </a:moveTo>
                <a:lnTo>
                  <a:pt x="359067" y="62141"/>
                </a:lnTo>
                <a:lnTo>
                  <a:pt x="358787" y="57721"/>
                </a:lnTo>
                <a:lnTo>
                  <a:pt x="352221" y="48996"/>
                </a:lnTo>
                <a:lnTo>
                  <a:pt x="336143" y="45300"/>
                </a:lnTo>
                <a:lnTo>
                  <a:pt x="322872" y="47536"/>
                </a:lnTo>
                <a:lnTo>
                  <a:pt x="310413" y="52654"/>
                </a:lnTo>
                <a:lnTo>
                  <a:pt x="300418" y="58305"/>
                </a:lnTo>
                <a:lnTo>
                  <a:pt x="294576" y="62141"/>
                </a:lnTo>
                <a:lnTo>
                  <a:pt x="293751" y="59855"/>
                </a:lnTo>
                <a:lnTo>
                  <a:pt x="293052" y="57937"/>
                </a:lnTo>
                <a:lnTo>
                  <a:pt x="289280" y="52324"/>
                </a:lnTo>
                <a:lnTo>
                  <a:pt x="282041" y="47409"/>
                </a:lnTo>
                <a:lnTo>
                  <a:pt x="270167" y="45300"/>
                </a:lnTo>
                <a:lnTo>
                  <a:pt x="256349" y="47218"/>
                </a:lnTo>
                <a:lnTo>
                  <a:pt x="245046" y="51612"/>
                </a:lnTo>
                <a:lnTo>
                  <a:pt x="236753" y="56502"/>
                </a:lnTo>
                <a:lnTo>
                  <a:pt x="231965" y="59855"/>
                </a:lnTo>
                <a:lnTo>
                  <a:pt x="234810" y="48425"/>
                </a:lnTo>
                <a:lnTo>
                  <a:pt x="191884" y="48425"/>
                </a:lnTo>
                <a:lnTo>
                  <a:pt x="152488" y="206400"/>
                </a:lnTo>
                <a:lnTo>
                  <a:pt x="195414" y="206400"/>
                </a:lnTo>
                <a:lnTo>
                  <a:pt x="227190" y="78981"/>
                </a:lnTo>
                <a:lnTo>
                  <a:pt x="229196" y="77279"/>
                </a:lnTo>
                <a:lnTo>
                  <a:pt x="235623" y="73850"/>
                </a:lnTo>
                <a:lnTo>
                  <a:pt x="250342" y="73850"/>
                </a:lnTo>
                <a:lnTo>
                  <a:pt x="248259" y="82130"/>
                </a:lnTo>
                <a:lnTo>
                  <a:pt x="217284" y="206400"/>
                </a:lnTo>
                <a:lnTo>
                  <a:pt x="259803" y="206400"/>
                </a:lnTo>
                <a:lnTo>
                  <a:pt x="291350" y="79870"/>
                </a:lnTo>
                <a:lnTo>
                  <a:pt x="293700" y="78435"/>
                </a:lnTo>
                <a:lnTo>
                  <a:pt x="298665" y="74422"/>
                </a:lnTo>
                <a:lnTo>
                  <a:pt x="312966" y="74422"/>
                </a:lnTo>
                <a:lnTo>
                  <a:pt x="314210" y="78435"/>
                </a:lnTo>
                <a:lnTo>
                  <a:pt x="314236" y="78981"/>
                </a:lnTo>
                <a:lnTo>
                  <a:pt x="282473" y="206400"/>
                </a:lnTo>
                <a:lnTo>
                  <a:pt x="325386" y="206400"/>
                </a:lnTo>
                <a:lnTo>
                  <a:pt x="357873" y="76149"/>
                </a:lnTo>
                <a:lnTo>
                  <a:pt x="358203" y="74422"/>
                </a:lnTo>
                <a:lnTo>
                  <a:pt x="358317" y="73850"/>
                </a:lnTo>
                <a:lnTo>
                  <a:pt x="359448" y="67957"/>
                </a:lnTo>
              </a:path>
              <a:path w="824865" h="209550">
                <a:moveTo>
                  <a:pt x="481850" y="76631"/>
                </a:moveTo>
                <a:lnTo>
                  <a:pt x="480631" y="72732"/>
                </a:lnTo>
                <a:lnTo>
                  <a:pt x="477520" y="62865"/>
                </a:lnTo>
                <a:lnTo>
                  <a:pt x="463727" y="50596"/>
                </a:lnTo>
                <a:lnTo>
                  <a:pt x="442569" y="46570"/>
                </a:lnTo>
                <a:lnTo>
                  <a:pt x="442569" y="72732"/>
                </a:lnTo>
                <a:lnTo>
                  <a:pt x="433755" y="108140"/>
                </a:lnTo>
                <a:lnTo>
                  <a:pt x="406323" y="108140"/>
                </a:lnTo>
                <a:lnTo>
                  <a:pt x="413804" y="78155"/>
                </a:lnTo>
                <a:lnTo>
                  <a:pt x="420319" y="72732"/>
                </a:lnTo>
                <a:lnTo>
                  <a:pt x="442569" y="72732"/>
                </a:lnTo>
                <a:lnTo>
                  <a:pt x="442569" y="46570"/>
                </a:lnTo>
                <a:lnTo>
                  <a:pt x="390664" y="59334"/>
                </a:lnTo>
                <a:lnTo>
                  <a:pt x="369519" y="91579"/>
                </a:lnTo>
                <a:lnTo>
                  <a:pt x="351853" y="162382"/>
                </a:lnTo>
                <a:lnTo>
                  <a:pt x="349719" y="182968"/>
                </a:lnTo>
                <a:lnTo>
                  <a:pt x="355688" y="197612"/>
                </a:lnTo>
                <a:lnTo>
                  <a:pt x="370751" y="206349"/>
                </a:lnTo>
                <a:lnTo>
                  <a:pt x="395820" y="209257"/>
                </a:lnTo>
                <a:lnTo>
                  <a:pt x="422681" y="205117"/>
                </a:lnTo>
                <a:lnTo>
                  <a:pt x="453364" y="181533"/>
                </a:lnTo>
                <a:lnTo>
                  <a:pt x="463575" y="152704"/>
                </a:lnTo>
                <a:lnTo>
                  <a:pt x="422630" y="152704"/>
                </a:lnTo>
                <a:lnTo>
                  <a:pt x="416725" y="176403"/>
                </a:lnTo>
                <a:lnTo>
                  <a:pt x="409600" y="182689"/>
                </a:lnTo>
                <a:lnTo>
                  <a:pt x="391312" y="182689"/>
                </a:lnTo>
                <a:lnTo>
                  <a:pt x="389382" y="176110"/>
                </a:lnTo>
                <a:lnTo>
                  <a:pt x="399694" y="134696"/>
                </a:lnTo>
                <a:lnTo>
                  <a:pt x="468845" y="134696"/>
                </a:lnTo>
                <a:lnTo>
                  <a:pt x="475691" y="108140"/>
                </a:lnTo>
                <a:lnTo>
                  <a:pt x="481291" y="86436"/>
                </a:lnTo>
                <a:lnTo>
                  <a:pt x="481850" y="76631"/>
                </a:lnTo>
              </a:path>
              <a:path w="824865" h="209550">
                <a:moveTo>
                  <a:pt x="596798" y="45300"/>
                </a:moveTo>
                <a:lnTo>
                  <a:pt x="580326" y="46583"/>
                </a:lnTo>
                <a:lnTo>
                  <a:pt x="566915" y="50101"/>
                </a:lnTo>
                <a:lnTo>
                  <a:pt x="554951" y="55930"/>
                </a:lnTo>
                <a:lnTo>
                  <a:pt x="542810" y="64147"/>
                </a:lnTo>
                <a:lnTo>
                  <a:pt x="546709" y="48437"/>
                </a:lnTo>
                <a:lnTo>
                  <a:pt x="505777" y="48437"/>
                </a:lnTo>
                <a:lnTo>
                  <a:pt x="466394" y="206400"/>
                </a:lnTo>
                <a:lnTo>
                  <a:pt x="507339" y="206400"/>
                </a:lnTo>
                <a:lnTo>
                  <a:pt x="532815" y="104152"/>
                </a:lnTo>
                <a:lnTo>
                  <a:pt x="535635" y="95072"/>
                </a:lnTo>
                <a:lnTo>
                  <a:pt x="541731" y="85140"/>
                </a:lnTo>
                <a:lnTo>
                  <a:pt x="553300" y="77139"/>
                </a:lnTo>
                <a:lnTo>
                  <a:pt x="572566" y="73850"/>
                </a:lnTo>
                <a:lnTo>
                  <a:pt x="578142" y="73850"/>
                </a:lnTo>
                <a:lnTo>
                  <a:pt x="583882" y="74701"/>
                </a:lnTo>
                <a:lnTo>
                  <a:pt x="589229" y="75565"/>
                </a:lnTo>
                <a:lnTo>
                  <a:pt x="589648" y="73850"/>
                </a:lnTo>
                <a:lnTo>
                  <a:pt x="592086" y="64147"/>
                </a:lnTo>
                <a:lnTo>
                  <a:pt x="596798" y="45300"/>
                </a:lnTo>
              </a:path>
              <a:path w="824865" h="209550">
                <a:moveTo>
                  <a:pt x="699109" y="76631"/>
                </a:moveTo>
                <a:lnTo>
                  <a:pt x="697877" y="72732"/>
                </a:lnTo>
                <a:lnTo>
                  <a:pt x="694778" y="62865"/>
                </a:lnTo>
                <a:lnTo>
                  <a:pt x="680974" y="50596"/>
                </a:lnTo>
                <a:lnTo>
                  <a:pt x="659828" y="46583"/>
                </a:lnTo>
                <a:lnTo>
                  <a:pt x="659828" y="72732"/>
                </a:lnTo>
                <a:lnTo>
                  <a:pt x="650989" y="108140"/>
                </a:lnTo>
                <a:lnTo>
                  <a:pt x="623570" y="108140"/>
                </a:lnTo>
                <a:lnTo>
                  <a:pt x="631050" y="78155"/>
                </a:lnTo>
                <a:lnTo>
                  <a:pt x="637565" y="72732"/>
                </a:lnTo>
                <a:lnTo>
                  <a:pt x="659828" y="72732"/>
                </a:lnTo>
                <a:lnTo>
                  <a:pt x="659828" y="46583"/>
                </a:lnTo>
                <a:lnTo>
                  <a:pt x="607910" y="59334"/>
                </a:lnTo>
                <a:lnTo>
                  <a:pt x="586765" y="91579"/>
                </a:lnTo>
                <a:lnTo>
                  <a:pt x="569112" y="162382"/>
                </a:lnTo>
                <a:lnTo>
                  <a:pt x="566978" y="182968"/>
                </a:lnTo>
                <a:lnTo>
                  <a:pt x="572947" y="197612"/>
                </a:lnTo>
                <a:lnTo>
                  <a:pt x="587997" y="206349"/>
                </a:lnTo>
                <a:lnTo>
                  <a:pt x="613067" y="209257"/>
                </a:lnTo>
                <a:lnTo>
                  <a:pt x="639927" y="205117"/>
                </a:lnTo>
                <a:lnTo>
                  <a:pt x="670623" y="181533"/>
                </a:lnTo>
                <a:lnTo>
                  <a:pt x="680834" y="152704"/>
                </a:lnTo>
                <a:lnTo>
                  <a:pt x="639889" y="152704"/>
                </a:lnTo>
                <a:lnTo>
                  <a:pt x="635889" y="168681"/>
                </a:lnTo>
                <a:lnTo>
                  <a:pt x="633984" y="176403"/>
                </a:lnTo>
                <a:lnTo>
                  <a:pt x="626833" y="182689"/>
                </a:lnTo>
                <a:lnTo>
                  <a:pt x="608558" y="182689"/>
                </a:lnTo>
                <a:lnTo>
                  <a:pt x="606640" y="176110"/>
                </a:lnTo>
                <a:lnTo>
                  <a:pt x="616940" y="134696"/>
                </a:lnTo>
                <a:lnTo>
                  <a:pt x="686104" y="134696"/>
                </a:lnTo>
                <a:lnTo>
                  <a:pt x="692937" y="108140"/>
                </a:lnTo>
                <a:lnTo>
                  <a:pt x="698525" y="86436"/>
                </a:lnTo>
                <a:lnTo>
                  <a:pt x="699109" y="76631"/>
                </a:lnTo>
              </a:path>
              <a:path w="824865" h="209550">
                <a:moveTo>
                  <a:pt x="824636" y="73850"/>
                </a:moveTo>
                <a:lnTo>
                  <a:pt x="824445" y="60718"/>
                </a:lnTo>
                <a:lnTo>
                  <a:pt x="824445" y="60325"/>
                </a:lnTo>
                <a:lnTo>
                  <a:pt x="817651" y="49631"/>
                </a:lnTo>
                <a:lnTo>
                  <a:pt x="800506" y="45288"/>
                </a:lnTo>
                <a:lnTo>
                  <a:pt x="787336" y="47180"/>
                </a:lnTo>
                <a:lnTo>
                  <a:pt x="776579" y="51612"/>
                </a:lnTo>
                <a:lnTo>
                  <a:pt x="768489" y="56743"/>
                </a:lnTo>
                <a:lnTo>
                  <a:pt x="763282" y="60718"/>
                </a:lnTo>
                <a:lnTo>
                  <a:pt x="766330" y="48425"/>
                </a:lnTo>
                <a:lnTo>
                  <a:pt x="723811" y="48425"/>
                </a:lnTo>
                <a:lnTo>
                  <a:pt x="684428" y="206400"/>
                </a:lnTo>
                <a:lnTo>
                  <a:pt x="726960" y="206400"/>
                </a:lnTo>
                <a:lnTo>
                  <a:pt x="758444" y="80149"/>
                </a:lnTo>
                <a:lnTo>
                  <a:pt x="767664" y="74993"/>
                </a:lnTo>
                <a:lnTo>
                  <a:pt x="781964" y="74993"/>
                </a:lnTo>
                <a:lnTo>
                  <a:pt x="777138" y="94411"/>
                </a:lnTo>
                <a:lnTo>
                  <a:pt x="749211" y="206400"/>
                </a:lnTo>
                <a:lnTo>
                  <a:pt x="792149" y="206400"/>
                </a:lnTo>
                <a:lnTo>
                  <a:pt x="821969" y="86715"/>
                </a:lnTo>
                <a:lnTo>
                  <a:pt x="824395" y="74993"/>
                </a:lnTo>
                <a:lnTo>
                  <a:pt x="824636" y="73850"/>
                </a:lnTo>
              </a:path>
            </a:pathLst>
          </a:custGeom>
          <a:solidFill>
            <a:srgbClr val="231F20"/>
          </a:solidFill>
        </xdr:spPr>
      </xdr:sp>
      <xdr:pic>
        <xdr:nvPicPr>
          <xdr:cNvPr id="7"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4724" y="447752"/>
            <a:ext cx="470634" cy="96659"/>
          </a:xfrm>
          <a:prstGeom prst="rect">
            <a:avLst/>
          </a:prstGeom>
        </xdr:spPr>
      </xdr:pic>
    </xdr:grpSp>
    <xdr:clientData/>
  </xdr:oneCellAnchor>
  <mc:AlternateContent xmlns:mc="http://schemas.openxmlformats.org/markup-compatibility/2006">
    <mc:Choice xmlns:a14="http://schemas.microsoft.com/office/drawing/2010/main" Requires="a14">
      <xdr:twoCellAnchor editAs="oneCell">
        <xdr:from>
          <xdr:col>15</xdr:col>
          <xdr:colOff>106680</xdr:colOff>
          <xdr:row>13</xdr:row>
          <xdr:rowOff>266700</xdr:rowOff>
        </xdr:from>
        <xdr:to>
          <xdr:col>16</xdr:col>
          <xdr:colOff>106680</xdr:colOff>
          <xdr:row>15</xdr:row>
          <xdr:rowOff>30480</xdr:rowOff>
        </xdr:to>
        <xdr:sp macro="" textlink="">
          <xdr:nvSpPr>
            <xdr:cNvPr id="51201" name="Check Box 1" hidden="1">
              <a:extLst>
                <a:ext uri="{63B3BB69-23CF-44E3-9099-C40C66FF867C}">
                  <a14:compatExt spid="_x0000_s5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83820</xdr:colOff>
          <xdr:row>13</xdr:row>
          <xdr:rowOff>266700</xdr:rowOff>
        </xdr:from>
        <xdr:to>
          <xdr:col>20</xdr:col>
          <xdr:colOff>99060</xdr:colOff>
          <xdr:row>15</xdr:row>
          <xdr:rowOff>30480</xdr:rowOff>
        </xdr:to>
        <xdr:sp macro="" textlink="">
          <xdr:nvSpPr>
            <xdr:cNvPr id="51202" name="Check Box 2" hidden="1">
              <a:extLst>
                <a:ext uri="{63B3BB69-23CF-44E3-9099-C40C66FF867C}">
                  <a14:compatExt spid="_x0000_s5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99060</xdr:colOff>
          <xdr:row>19</xdr:row>
          <xdr:rowOff>236220</xdr:rowOff>
        </xdr:from>
        <xdr:to>
          <xdr:col>16</xdr:col>
          <xdr:colOff>99060</xdr:colOff>
          <xdr:row>21</xdr:row>
          <xdr:rowOff>30480</xdr:rowOff>
        </xdr:to>
        <xdr:sp macro="" textlink="">
          <xdr:nvSpPr>
            <xdr:cNvPr id="51203" name="Check Box 3" hidden="1">
              <a:extLst>
                <a:ext uri="{63B3BB69-23CF-44E3-9099-C40C66FF867C}">
                  <a14:compatExt spid="_x0000_s5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19</xdr:row>
          <xdr:rowOff>236220</xdr:rowOff>
        </xdr:from>
        <xdr:to>
          <xdr:col>20</xdr:col>
          <xdr:colOff>83820</xdr:colOff>
          <xdr:row>21</xdr:row>
          <xdr:rowOff>30480</xdr:rowOff>
        </xdr:to>
        <xdr:sp macro="" textlink="">
          <xdr:nvSpPr>
            <xdr:cNvPr id="51204" name="Check Box 4" hidden="1">
              <a:extLst>
                <a:ext uri="{63B3BB69-23CF-44E3-9099-C40C66FF867C}">
                  <a14:compatExt spid="_x0000_s5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106680</xdr:colOff>
          <xdr:row>39</xdr:row>
          <xdr:rowOff>266700</xdr:rowOff>
        </xdr:from>
        <xdr:to>
          <xdr:col>16</xdr:col>
          <xdr:colOff>106680</xdr:colOff>
          <xdr:row>41</xdr:row>
          <xdr:rowOff>30480</xdr:rowOff>
        </xdr:to>
        <xdr:sp macro="" textlink="">
          <xdr:nvSpPr>
            <xdr:cNvPr id="51205" name="Check Box 5" hidden="1">
              <a:extLst>
                <a:ext uri="{63B3BB69-23CF-44E3-9099-C40C66FF867C}">
                  <a14:compatExt spid="_x0000_s5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83820</xdr:colOff>
          <xdr:row>39</xdr:row>
          <xdr:rowOff>266700</xdr:rowOff>
        </xdr:from>
        <xdr:to>
          <xdr:col>20</xdr:col>
          <xdr:colOff>99060</xdr:colOff>
          <xdr:row>41</xdr:row>
          <xdr:rowOff>30480</xdr:rowOff>
        </xdr:to>
        <xdr:sp macro="" textlink="">
          <xdr:nvSpPr>
            <xdr:cNvPr id="51206" name="Check Box 6" hidden="1">
              <a:extLst>
                <a:ext uri="{63B3BB69-23CF-44E3-9099-C40C66FF867C}">
                  <a14:compatExt spid="_x0000_s5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106680</xdr:colOff>
          <xdr:row>41</xdr:row>
          <xdr:rowOff>236220</xdr:rowOff>
        </xdr:from>
        <xdr:to>
          <xdr:col>16</xdr:col>
          <xdr:colOff>106680</xdr:colOff>
          <xdr:row>43</xdr:row>
          <xdr:rowOff>30480</xdr:rowOff>
        </xdr:to>
        <xdr:sp macro="" textlink="">
          <xdr:nvSpPr>
            <xdr:cNvPr id="51207" name="Check Box 7" hidden="1">
              <a:extLst>
                <a:ext uri="{63B3BB69-23CF-44E3-9099-C40C66FF867C}">
                  <a14:compatExt spid="_x0000_s5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83820</xdr:colOff>
          <xdr:row>41</xdr:row>
          <xdr:rowOff>236220</xdr:rowOff>
        </xdr:from>
        <xdr:to>
          <xdr:col>20</xdr:col>
          <xdr:colOff>99060</xdr:colOff>
          <xdr:row>43</xdr:row>
          <xdr:rowOff>30480</xdr:rowOff>
        </xdr:to>
        <xdr:sp macro="" textlink="">
          <xdr:nvSpPr>
            <xdr:cNvPr id="51208" name="Check Box 8" hidden="1">
              <a:extLst>
                <a:ext uri="{63B3BB69-23CF-44E3-9099-C40C66FF867C}">
                  <a14:compatExt spid="_x0000_s5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106680</xdr:colOff>
          <xdr:row>49</xdr:row>
          <xdr:rowOff>304800</xdr:rowOff>
        </xdr:from>
        <xdr:to>
          <xdr:col>16</xdr:col>
          <xdr:colOff>106680</xdr:colOff>
          <xdr:row>51</xdr:row>
          <xdr:rowOff>30480</xdr:rowOff>
        </xdr:to>
        <xdr:sp macro="" textlink="">
          <xdr:nvSpPr>
            <xdr:cNvPr id="51209" name="Check Box 9" hidden="1">
              <a:extLst>
                <a:ext uri="{63B3BB69-23CF-44E3-9099-C40C66FF867C}">
                  <a14:compatExt spid="_x0000_s5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83820</xdr:colOff>
          <xdr:row>49</xdr:row>
          <xdr:rowOff>304800</xdr:rowOff>
        </xdr:from>
        <xdr:to>
          <xdr:col>20</xdr:col>
          <xdr:colOff>99060</xdr:colOff>
          <xdr:row>51</xdr:row>
          <xdr:rowOff>30480</xdr:rowOff>
        </xdr:to>
        <xdr:sp macro="" textlink="">
          <xdr:nvSpPr>
            <xdr:cNvPr id="51210" name="Check Box 10" hidden="1">
              <a:extLst>
                <a:ext uri="{63B3BB69-23CF-44E3-9099-C40C66FF867C}">
                  <a14:compatExt spid="_x0000_s5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106680</xdr:colOff>
          <xdr:row>57</xdr:row>
          <xdr:rowOff>312420</xdr:rowOff>
        </xdr:from>
        <xdr:to>
          <xdr:col>16</xdr:col>
          <xdr:colOff>106680</xdr:colOff>
          <xdr:row>59</xdr:row>
          <xdr:rowOff>30480</xdr:rowOff>
        </xdr:to>
        <xdr:sp macro="" textlink="">
          <xdr:nvSpPr>
            <xdr:cNvPr id="51211" name="Check Box 11" hidden="1">
              <a:extLst>
                <a:ext uri="{63B3BB69-23CF-44E3-9099-C40C66FF867C}">
                  <a14:compatExt spid="_x0000_s5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83820</xdr:colOff>
          <xdr:row>57</xdr:row>
          <xdr:rowOff>312420</xdr:rowOff>
        </xdr:from>
        <xdr:to>
          <xdr:col>20</xdr:col>
          <xdr:colOff>99060</xdr:colOff>
          <xdr:row>59</xdr:row>
          <xdr:rowOff>30480</xdr:rowOff>
        </xdr:to>
        <xdr:sp macro="" textlink="">
          <xdr:nvSpPr>
            <xdr:cNvPr id="51212" name="Check Box 12" hidden="1">
              <a:extLst>
                <a:ext uri="{63B3BB69-23CF-44E3-9099-C40C66FF867C}">
                  <a14:compatExt spid="_x0000_s5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106680</xdr:colOff>
          <xdr:row>67</xdr:row>
          <xdr:rowOff>0</xdr:rowOff>
        </xdr:from>
        <xdr:to>
          <xdr:col>16</xdr:col>
          <xdr:colOff>106680</xdr:colOff>
          <xdr:row>68</xdr:row>
          <xdr:rowOff>30480</xdr:rowOff>
        </xdr:to>
        <xdr:sp macro="" textlink="">
          <xdr:nvSpPr>
            <xdr:cNvPr id="51213" name="Check Box 13" hidden="1">
              <a:extLst>
                <a:ext uri="{63B3BB69-23CF-44E3-9099-C40C66FF867C}">
                  <a14:compatExt spid="_x0000_s5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83820</xdr:colOff>
          <xdr:row>67</xdr:row>
          <xdr:rowOff>0</xdr:rowOff>
        </xdr:from>
        <xdr:to>
          <xdr:col>20</xdr:col>
          <xdr:colOff>99060</xdr:colOff>
          <xdr:row>68</xdr:row>
          <xdr:rowOff>30480</xdr:rowOff>
        </xdr:to>
        <xdr:sp macro="" textlink="">
          <xdr:nvSpPr>
            <xdr:cNvPr id="51214" name="Check Box 14" hidden="1">
              <a:extLst>
                <a:ext uri="{63B3BB69-23CF-44E3-9099-C40C66FF867C}">
                  <a14:compatExt spid="_x0000_s5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106680</xdr:colOff>
          <xdr:row>77</xdr:row>
          <xdr:rowOff>266700</xdr:rowOff>
        </xdr:from>
        <xdr:to>
          <xdr:col>16</xdr:col>
          <xdr:colOff>106680</xdr:colOff>
          <xdr:row>79</xdr:row>
          <xdr:rowOff>30480</xdr:rowOff>
        </xdr:to>
        <xdr:sp macro="" textlink="">
          <xdr:nvSpPr>
            <xdr:cNvPr id="51215" name="Check Box 15" hidden="1">
              <a:extLst>
                <a:ext uri="{63B3BB69-23CF-44E3-9099-C40C66FF867C}">
                  <a14:compatExt spid="_x0000_s5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83820</xdr:colOff>
          <xdr:row>77</xdr:row>
          <xdr:rowOff>266700</xdr:rowOff>
        </xdr:from>
        <xdr:to>
          <xdr:col>20</xdr:col>
          <xdr:colOff>99060</xdr:colOff>
          <xdr:row>79</xdr:row>
          <xdr:rowOff>30480</xdr:rowOff>
        </xdr:to>
        <xdr:sp macro="" textlink="">
          <xdr:nvSpPr>
            <xdr:cNvPr id="51216" name="Check Box 16" hidden="1">
              <a:extLst>
                <a:ext uri="{63B3BB69-23CF-44E3-9099-C40C66FF867C}">
                  <a14:compatExt spid="_x0000_s5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84</xdr:row>
          <xdr:rowOff>30480</xdr:rowOff>
        </xdr:from>
        <xdr:to>
          <xdr:col>2</xdr:col>
          <xdr:colOff>45720</xdr:colOff>
          <xdr:row>85</xdr:row>
          <xdr:rowOff>60960</xdr:rowOff>
        </xdr:to>
        <xdr:sp macro="" textlink="">
          <xdr:nvSpPr>
            <xdr:cNvPr id="51217" name="Check Box 17" hidden="1">
              <a:extLst>
                <a:ext uri="{63B3BB69-23CF-44E3-9099-C40C66FF867C}">
                  <a14:compatExt spid="_x0000_s5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73</xdr:row>
          <xdr:rowOff>22860</xdr:rowOff>
        </xdr:from>
        <xdr:to>
          <xdr:col>2</xdr:col>
          <xdr:colOff>45720</xdr:colOff>
          <xdr:row>77</xdr:row>
          <xdr:rowOff>45720</xdr:rowOff>
        </xdr:to>
        <xdr:sp macro="" textlink="">
          <xdr:nvSpPr>
            <xdr:cNvPr id="51218" name="Check Box 18" hidden="1">
              <a:extLst>
                <a:ext uri="{63B3BB69-23CF-44E3-9099-C40C66FF867C}">
                  <a14:compatExt spid="_x0000_s5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72</xdr:row>
          <xdr:rowOff>7620</xdr:rowOff>
        </xdr:from>
        <xdr:to>
          <xdr:col>2</xdr:col>
          <xdr:colOff>45720</xdr:colOff>
          <xdr:row>73</xdr:row>
          <xdr:rowOff>38100</xdr:rowOff>
        </xdr:to>
        <xdr:sp macro="" textlink="">
          <xdr:nvSpPr>
            <xdr:cNvPr id="51219" name="Check Box 19" hidden="1">
              <a:extLst>
                <a:ext uri="{63B3BB69-23CF-44E3-9099-C40C66FF867C}">
                  <a14:compatExt spid="_x0000_s5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71</xdr:row>
          <xdr:rowOff>0</xdr:rowOff>
        </xdr:from>
        <xdr:to>
          <xdr:col>2</xdr:col>
          <xdr:colOff>45720</xdr:colOff>
          <xdr:row>72</xdr:row>
          <xdr:rowOff>30480</xdr:rowOff>
        </xdr:to>
        <xdr:sp macro="" textlink="">
          <xdr:nvSpPr>
            <xdr:cNvPr id="51220" name="Check Box 20" hidden="1">
              <a:extLst>
                <a:ext uri="{63B3BB69-23CF-44E3-9099-C40C66FF867C}">
                  <a14:compatExt spid="_x0000_s5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70</xdr:row>
          <xdr:rowOff>7620</xdr:rowOff>
        </xdr:from>
        <xdr:to>
          <xdr:col>2</xdr:col>
          <xdr:colOff>45720</xdr:colOff>
          <xdr:row>71</xdr:row>
          <xdr:rowOff>38100</xdr:rowOff>
        </xdr:to>
        <xdr:sp macro="" textlink="">
          <xdr:nvSpPr>
            <xdr:cNvPr id="51221" name="Check Box 21" hidden="1">
              <a:extLst>
                <a:ext uri="{63B3BB69-23CF-44E3-9099-C40C66FF867C}">
                  <a14:compatExt spid="_x0000_s5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65</xdr:row>
          <xdr:rowOff>7620</xdr:rowOff>
        </xdr:from>
        <xdr:to>
          <xdr:col>2</xdr:col>
          <xdr:colOff>45720</xdr:colOff>
          <xdr:row>66</xdr:row>
          <xdr:rowOff>38100</xdr:rowOff>
        </xdr:to>
        <xdr:sp macro="" textlink="">
          <xdr:nvSpPr>
            <xdr:cNvPr id="51222" name="Check Box 22" hidden="1">
              <a:extLst>
                <a:ext uri="{63B3BB69-23CF-44E3-9099-C40C66FF867C}">
                  <a14:compatExt spid="_x0000_s5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68580</xdr:colOff>
          <xdr:row>65</xdr:row>
          <xdr:rowOff>0</xdr:rowOff>
        </xdr:from>
        <xdr:to>
          <xdr:col>16</xdr:col>
          <xdr:colOff>68580</xdr:colOff>
          <xdr:row>66</xdr:row>
          <xdr:rowOff>38100</xdr:rowOff>
        </xdr:to>
        <xdr:sp macro="" textlink="">
          <xdr:nvSpPr>
            <xdr:cNvPr id="51223" name="Check Box 23" hidden="1">
              <a:extLst>
                <a:ext uri="{63B3BB69-23CF-44E3-9099-C40C66FF867C}">
                  <a14:compatExt spid="_x0000_s5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59</xdr:row>
          <xdr:rowOff>7620</xdr:rowOff>
        </xdr:from>
        <xdr:to>
          <xdr:col>2</xdr:col>
          <xdr:colOff>45720</xdr:colOff>
          <xdr:row>60</xdr:row>
          <xdr:rowOff>38100</xdr:rowOff>
        </xdr:to>
        <xdr:sp macro="" textlink="">
          <xdr:nvSpPr>
            <xdr:cNvPr id="51224" name="Check Box 24" hidden="1">
              <a:extLst>
                <a:ext uri="{63B3BB69-23CF-44E3-9099-C40C66FF867C}">
                  <a14:compatExt spid="_x0000_s5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55</xdr:row>
          <xdr:rowOff>0</xdr:rowOff>
        </xdr:from>
        <xdr:to>
          <xdr:col>2</xdr:col>
          <xdr:colOff>45720</xdr:colOff>
          <xdr:row>56</xdr:row>
          <xdr:rowOff>38100</xdr:rowOff>
        </xdr:to>
        <xdr:sp macro="" textlink="">
          <xdr:nvSpPr>
            <xdr:cNvPr id="51225" name="Check Box 25" hidden="1">
              <a:extLst>
                <a:ext uri="{63B3BB69-23CF-44E3-9099-C40C66FF867C}">
                  <a14:compatExt spid="_x0000_s5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53</xdr:row>
          <xdr:rowOff>7620</xdr:rowOff>
        </xdr:from>
        <xdr:to>
          <xdr:col>2</xdr:col>
          <xdr:colOff>45720</xdr:colOff>
          <xdr:row>54</xdr:row>
          <xdr:rowOff>45720</xdr:rowOff>
        </xdr:to>
        <xdr:sp macro="" textlink="">
          <xdr:nvSpPr>
            <xdr:cNvPr id="51226" name="Check Box 26" hidden="1">
              <a:extLst>
                <a:ext uri="{63B3BB69-23CF-44E3-9099-C40C66FF867C}">
                  <a14:compatExt spid="_x0000_s5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51</xdr:row>
          <xdr:rowOff>0</xdr:rowOff>
        </xdr:from>
        <xdr:to>
          <xdr:col>2</xdr:col>
          <xdr:colOff>45720</xdr:colOff>
          <xdr:row>52</xdr:row>
          <xdr:rowOff>45720</xdr:rowOff>
        </xdr:to>
        <xdr:sp macro="" textlink="">
          <xdr:nvSpPr>
            <xdr:cNvPr id="51227" name="Check Box 27" hidden="1">
              <a:extLst>
                <a:ext uri="{63B3BB69-23CF-44E3-9099-C40C66FF867C}">
                  <a14:compatExt spid="_x0000_s5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42</xdr:row>
          <xdr:rowOff>190500</xdr:rowOff>
        </xdr:from>
        <xdr:to>
          <xdr:col>14</xdr:col>
          <xdr:colOff>76200</xdr:colOff>
          <xdr:row>44</xdr:row>
          <xdr:rowOff>38100</xdr:rowOff>
        </xdr:to>
        <xdr:sp macro="" textlink="">
          <xdr:nvSpPr>
            <xdr:cNvPr id="51228" name="Check Box 28" hidden="1">
              <a:extLst>
                <a:ext uri="{63B3BB69-23CF-44E3-9099-C40C66FF867C}">
                  <a14:compatExt spid="_x0000_s5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41</xdr:row>
          <xdr:rowOff>0</xdr:rowOff>
        </xdr:from>
        <xdr:to>
          <xdr:col>2</xdr:col>
          <xdr:colOff>45720</xdr:colOff>
          <xdr:row>42</xdr:row>
          <xdr:rowOff>45720</xdr:rowOff>
        </xdr:to>
        <xdr:sp macro="" textlink="">
          <xdr:nvSpPr>
            <xdr:cNvPr id="51229" name="Check Box 29" hidden="1">
              <a:extLst>
                <a:ext uri="{63B3BB69-23CF-44E3-9099-C40C66FF867C}">
                  <a14:compatExt spid="_x0000_s5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42</xdr:row>
          <xdr:rowOff>190500</xdr:rowOff>
        </xdr:from>
        <xdr:to>
          <xdr:col>16</xdr:col>
          <xdr:colOff>76200</xdr:colOff>
          <xdr:row>44</xdr:row>
          <xdr:rowOff>38100</xdr:rowOff>
        </xdr:to>
        <xdr:sp macro="" textlink="">
          <xdr:nvSpPr>
            <xdr:cNvPr id="51230" name="Check Box 30" hidden="1">
              <a:extLst>
                <a:ext uri="{63B3BB69-23CF-44E3-9099-C40C66FF867C}">
                  <a14:compatExt spid="_x0000_s5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99060</xdr:colOff>
          <xdr:row>42</xdr:row>
          <xdr:rowOff>190500</xdr:rowOff>
        </xdr:from>
        <xdr:to>
          <xdr:col>18</xdr:col>
          <xdr:colOff>99060</xdr:colOff>
          <xdr:row>44</xdr:row>
          <xdr:rowOff>38100</xdr:rowOff>
        </xdr:to>
        <xdr:sp macro="" textlink="">
          <xdr:nvSpPr>
            <xdr:cNvPr id="51231" name="Check Box 31" hidden="1">
              <a:extLst>
                <a:ext uri="{63B3BB69-23CF-44E3-9099-C40C66FF867C}">
                  <a14:compatExt spid="_x0000_s5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31</xdr:row>
          <xdr:rowOff>7620</xdr:rowOff>
        </xdr:from>
        <xdr:to>
          <xdr:col>2</xdr:col>
          <xdr:colOff>45720</xdr:colOff>
          <xdr:row>32</xdr:row>
          <xdr:rowOff>60960</xdr:rowOff>
        </xdr:to>
        <xdr:sp macro="" textlink="">
          <xdr:nvSpPr>
            <xdr:cNvPr id="51232" name="Check Box 32" hidden="1">
              <a:extLst>
                <a:ext uri="{63B3BB69-23CF-44E3-9099-C40C66FF867C}">
                  <a14:compatExt spid="_x0000_s5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30</xdr:row>
          <xdr:rowOff>0</xdr:rowOff>
        </xdr:from>
        <xdr:to>
          <xdr:col>2</xdr:col>
          <xdr:colOff>45720</xdr:colOff>
          <xdr:row>31</xdr:row>
          <xdr:rowOff>60960</xdr:rowOff>
        </xdr:to>
        <xdr:sp macro="" textlink="">
          <xdr:nvSpPr>
            <xdr:cNvPr id="51233" name="Check Box 33" hidden="1">
              <a:extLst>
                <a:ext uri="{63B3BB69-23CF-44E3-9099-C40C66FF867C}">
                  <a14:compatExt spid="_x0000_s5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28</xdr:row>
          <xdr:rowOff>121920</xdr:rowOff>
        </xdr:from>
        <xdr:to>
          <xdr:col>2</xdr:col>
          <xdr:colOff>45720</xdr:colOff>
          <xdr:row>29</xdr:row>
          <xdr:rowOff>182880</xdr:rowOff>
        </xdr:to>
        <xdr:sp macro="" textlink="">
          <xdr:nvSpPr>
            <xdr:cNvPr id="51234" name="Check Box 34" hidden="1">
              <a:extLst>
                <a:ext uri="{63B3BB69-23CF-44E3-9099-C40C66FF867C}">
                  <a14:compatExt spid="_x0000_s5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27</xdr:row>
          <xdr:rowOff>7620</xdr:rowOff>
        </xdr:from>
        <xdr:to>
          <xdr:col>2</xdr:col>
          <xdr:colOff>45720</xdr:colOff>
          <xdr:row>28</xdr:row>
          <xdr:rowOff>68580</xdr:rowOff>
        </xdr:to>
        <xdr:sp macro="" textlink="">
          <xdr:nvSpPr>
            <xdr:cNvPr id="51235" name="Check Box 35" hidden="1">
              <a:extLst>
                <a:ext uri="{63B3BB69-23CF-44E3-9099-C40C66FF867C}">
                  <a14:compatExt spid="_x0000_s5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25</xdr:row>
          <xdr:rowOff>0</xdr:rowOff>
        </xdr:from>
        <xdr:to>
          <xdr:col>2</xdr:col>
          <xdr:colOff>45720</xdr:colOff>
          <xdr:row>26</xdr:row>
          <xdr:rowOff>60960</xdr:rowOff>
        </xdr:to>
        <xdr:sp macro="" textlink="">
          <xdr:nvSpPr>
            <xdr:cNvPr id="51236" name="Check Box 36" hidden="1">
              <a:extLst>
                <a:ext uri="{63B3BB69-23CF-44E3-9099-C40C66FF867C}">
                  <a14:compatExt spid="_x0000_s5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24</xdr:row>
          <xdr:rowOff>7620</xdr:rowOff>
        </xdr:from>
        <xdr:to>
          <xdr:col>2</xdr:col>
          <xdr:colOff>45720</xdr:colOff>
          <xdr:row>25</xdr:row>
          <xdr:rowOff>68580</xdr:rowOff>
        </xdr:to>
        <xdr:sp macro="" textlink="">
          <xdr:nvSpPr>
            <xdr:cNvPr id="51237" name="Check Box 37" hidden="1">
              <a:extLst>
                <a:ext uri="{63B3BB69-23CF-44E3-9099-C40C66FF867C}">
                  <a14:compatExt spid="_x0000_s5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24</xdr:row>
          <xdr:rowOff>0</xdr:rowOff>
        </xdr:from>
        <xdr:to>
          <xdr:col>15</xdr:col>
          <xdr:colOff>45720</xdr:colOff>
          <xdr:row>25</xdr:row>
          <xdr:rowOff>60960</xdr:rowOff>
        </xdr:to>
        <xdr:sp macro="" textlink="">
          <xdr:nvSpPr>
            <xdr:cNvPr id="51238" name="Check Box 38" hidden="1">
              <a:extLst>
                <a:ext uri="{63B3BB69-23CF-44E3-9099-C40C66FF867C}">
                  <a14:compatExt spid="_x0000_s5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22</xdr:row>
          <xdr:rowOff>251460</xdr:rowOff>
        </xdr:from>
        <xdr:to>
          <xdr:col>15</xdr:col>
          <xdr:colOff>45720</xdr:colOff>
          <xdr:row>24</xdr:row>
          <xdr:rowOff>60960</xdr:rowOff>
        </xdr:to>
        <xdr:sp macro="" textlink="">
          <xdr:nvSpPr>
            <xdr:cNvPr id="51239" name="Check Box 39" hidden="1">
              <a:extLst>
                <a:ext uri="{63B3BB69-23CF-44E3-9099-C40C66FF867C}">
                  <a14:compatExt spid="_x0000_s5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23</xdr:row>
          <xdr:rowOff>0</xdr:rowOff>
        </xdr:from>
        <xdr:to>
          <xdr:col>2</xdr:col>
          <xdr:colOff>45720</xdr:colOff>
          <xdr:row>24</xdr:row>
          <xdr:rowOff>60960</xdr:rowOff>
        </xdr:to>
        <xdr:sp macro="" textlink="">
          <xdr:nvSpPr>
            <xdr:cNvPr id="51240" name="Check Box 40" hidden="1">
              <a:extLst>
                <a:ext uri="{63B3BB69-23CF-44E3-9099-C40C66FF867C}">
                  <a14:compatExt spid="_x0000_s5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22</xdr:row>
          <xdr:rowOff>7620</xdr:rowOff>
        </xdr:from>
        <xdr:to>
          <xdr:col>2</xdr:col>
          <xdr:colOff>45720</xdr:colOff>
          <xdr:row>23</xdr:row>
          <xdr:rowOff>68580</xdr:rowOff>
        </xdr:to>
        <xdr:sp macro="" textlink="">
          <xdr:nvSpPr>
            <xdr:cNvPr id="51241" name="Check Box 41" hidden="1">
              <a:extLst>
                <a:ext uri="{63B3BB69-23CF-44E3-9099-C40C66FF867C}">
                  <a14:compatExt spid="_x0000_s5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19</xdr:row>
          <xdr:rowOff>0</xdr:rowOff>
        </xdr:from>
        <xdr:to>
          <xdr:col>2</xdr:col>
          <xdr:colOff>45720</xdr:colOff>
          <xdr:row>20</xdr:row>
          <xdr:rowOff>60960</xdr:rowOff>
        </xdr:to>
        <xdr:sp macro="" textlink="">
          <xdr:nvSpPr>
            <xdr:cNvPr id="51242" name="Check Box 42" hidden="1">
              <a:extLst>
                <a:ext uri="{63B3BB69-23CF-44E3-9099-C40C66FF867C}">
                  <a14:compatExt spid="_x0000_s5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18</xdr:row>
          <xdr:rowOff>7620</xdr:rowOff>
        </xdr:from>
        <xdr:to>
          <xdr:col>2</xdr:col>
          <xdr:colOff>45720</xdr:colOff>
          <xdr:row>19</xdr:row>
          <xdr:rowOff>68580</xdr:rowOff>
        </xdr:to>
        <xdr:sp macro="" textlink="">
          <xdr:nvSpPr>
            <xdr:cNvPr id="51243" name="Check Box 43" hidden="1">
              <a:extLst>
                <a:ext uri="{63B3BB69-23CF-44E3-9099-C40C66FF867C}">
                  <a14:compatExt spid="_x0000_s5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17</xdr:row>
          <xdr:rowOff>0</xdr:rowOff>
        </xdr:from>
        <xdr:to>
          <xdr:col>2</xdr:col>
          <xdr:colOff>45720</xdr:colOff>
          <xdr:row>18</xdr:row>
          <xdr:rowOff>60960</xdr:rowOff>
        </xdr:to>
        <xdr:sp macro="" textlink="">
          <xdr:nvSpPr>
            <xdr:cNvPr id="51244" name="Check Box 44" hidden="1">
              <a:extLst>
                <a:ext uri="{63B3BB69-23CF-44E3-9099-C40C66FF867C}">
                  <a14:compatExt spid="_x0000_s5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16</xdr:row>
          <xdr:rowOff>7620</xdr:rowOff>
        </xdr:from>
        <xdr:to>
          <xdr:col>2</xdr:col>
          <xdr:colOff>45720</xdr:colOff>
          <xdr:row>17</xdr:row>
          <xdr:rowOff>68580</xdr:rowOff>
        </xdr:to>
        <xdr:sp macro="" textlink="">
          <xdr:nvSpPr>
            <xdr:cNvPr id="51245" name="Check Box 45" hidden="1">
              <a:extLst>
                <a:ext uri="{63B3BB69-23CF-44E3-9099-C40C66FF867C}">
                  <a14:compatExt spid="_x0000_s5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22</xdr:row>
          <xdr:rowOff>7620</xdr:rowOff>
        </xdr:from>
        <xdr:to>
          <xdr:col>15</xdr:col>
          <xdr:colOff>45720</xdr:colOff>
          <xdr:row>23</xdr:row>
          <xdr:rowOff>38100</xdr:rowOff>
        </xdr:to>
        <xdr:sp macro="" textlink="">
          <xdr:nvSpPr>
            <xdr:cNvPr id="51246" name="Check Box 46" hidden="1">
              <a:extLst>
                <a:ext uri="{63B3BB69-23CF-44E3-9099-C40C66FF867C}">
                  <a14:compatExt spid="_x0000_s5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15</xdr:col>
      <xdr:colOff>183695</xdr:colOff>
      <xdr:row>0</xdr:row>
      <xdr:rowOff>63281</xdr:rowOff>
    </xdr:from>
    <xdr:ext cx="805954" cy="413054"/>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27695" y="63281"/>
          <a:ext cx="805954" cy="413054"/>
        </a:xfrm>
        <a:prstGeom prst="rect">
          <a:avLst/>
        </a:prstGeom>
      </xdr:spPr>
    </xdr:pic>
    <xdr:clientData/>
  </xdr:oneCellAnchor>
  <xdr:oneCellAnchor>
    <xdr:from>
      <xdr:col>15</xdr:col>
      <xdr:colOff>285750</xdr:colOff>
      <xdr:row>44</xdr:row>
      <xdr:rowOff>42073</xdr:rowOff>
    </xdr:from>
    <xdr:ext cx="683491" cy="428254"/>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29750" y="8233573"/>
          <a:ext cx="683491" cy="428254"/>
        </a:xfrm>
        <a:prstGeom prst="rect">
          <a:avLst/>
        </a:prstGeom>
      </xdr:spPr>
    </xdr:pic>
    <xdr:clientData/>
  </xdr:oneCellAnchor>
  <xdr:oneCellAnchor>
    <xdr:from>
      <xdr:col>15</xdr:col>
      <xdr:colOff>285750</xdr:colOff>
      <xdr:row>91</xdr:row>
      <xdr:rowOff>42073</xdr:rowOff>
    </xdr:from>
    <xdr:ext cx="683491" cy="428254"/>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29750" y="17187073"/>
          <a:ext cx="683491" cy="428254"/>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13</xdr:col>
      <xdr:colOff>4716</xdr:colOff>
      <xdr:row>0</xdr:row>
      <xdr:rowOff>27641</xdr:rowOff>
    </xdr:from>
    <xdr:to>
      <xdr:col>15</xdr:col>
      <xdr:colOff>309516</xdr:colOff>
      <xdr:row>1</xdr:row>
      <xdr:rowOff>178211</xdr:rowOff>
    </xdr:to>
    <xdr:pic>
      <xdr:nvPicPr>
        <xdr:cNvPr id="2" name="Picture 1">
          <a:extLst>
            <a:ext uri="{FF2B5EF4-FFF2-40B4-BE49-F238E27FC236}">
              <a16:creationId xmlns:a16="http://schemas.microsoft.com/office/drawing/2014/main" id="{92FC009D-6D27-4E5C-AE19-B39895C742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214891" y="27641"/>
          <a:ext cx="1085850" cy="56014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182880</xdr:colOff>
          <xdr:row>7</xdr:row>
          <xdr:rowOff>0</xdr:rowOff>
        </xdr:from>
        <xdr:to>
          <xdr:col>8</xdr:col>
          <xdr:colOff>83820</xdr:colOff>
          <xdr:row>8</xdr:row>
          <xdr:rowOff>0</xdr:rowOff>
        </xdr:to>
        <xdr:sp macro="" textlink="">
          <xdr:nvSpPr>
            <xdr:cNvPr id="53250" name="Check Box 2" hidden="1">
              <a:extLst>
                <a:ext uri="{63B3BB69-23CF-44E3-9099-C40C66FF867C}">
                  <a14:compatExt spid="_x0000_s53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xdr:row>
          <xdr:rowOff>228600</xdr:rowOff>
        </xdr:from>
        <xdr:to>
          <xdr:col>10</xdr:col>
          <xdr:colOff>76200</xdr:colOff>
          <xdr:row>7</xdr:row>
          <xdr:rowOff>228600</xdr:rowOff>
        </xdr:to>
        <xdr:sp macro="" textlink="">
          <xdr:nvSpPr>
            <xdr:cNvPr id="53251" name="Check Box 3" hidden="1">
              <a:extLst>
                <a:ext uri="{63B3BB69-23CF-44E3-9099-C40C66FF867C}">
                  <a14:compatExt spid="_x0000_s53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xdr:row>
          <xdr:rowOff>0</xdr:rowOff>
        </xdr:from>
        <xdr:to>
          <xdr:col>10</xdr:col>
          <xdr:colOff>83820</xdr:colOff>
          <xdr:row>11</xdr:row>
          <xdr:rowOff>0</xdr:rowOff>
        </xdr:to>
        <xdr:sp macro="" textlink="">
          <xdr:nvSpPr>
            <xdr:cNvPr id="53252" name="Check Box 4" hidden="1">
              <a:extLst>
                <a:ext uri="{63B3BB69-23CF-44E3-9099-C40C66FF867C}">
                  <a14:compatExt spid="_x0000_s53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312420</xdr:colOff>
          <xdr:row>10</xdr:row>
          <xdr:rowOff>7620</xdr:rowOff>
        </xdr:from>
        <xdr:to>
          <xdr:col>12</xdr:col>
          <xdr:colOff>83820</xdr:colOff>
          <xdr:row>11</xdr:row>
          <xdr:rowOff>7620</xdr:rowOff>
        </xdr:to>
        <xdr:sp macro="" textlink="">
          <xdr:nvSpPr>
            <xdr:cNvPr id="53253" name="Check Box 5" hidden="1">
              <a:extLst>
                <a:ext uri="{63B3BB69-23CF-44E3-9099-C40C66FF867C}">
                  <a14:compatExt spid="_x0000_s53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182880</xdr:colOff>
          <xdr:row>11</xdr:row>
          <xdr:rowOff>0</xdr:rowOff>
        </xdr:from>
        <xdr:to>
          <xdr:col>7</xdr:col>
          <xdr:colOff>83820</xdr:colOff>
          <xdr:row>12</xdr:row>
          <xdr:rowOff>0</xdr:rowOff>
        </xdr:to>
        <xdr:sp macro="" textlink="">
          <xdr:nvSpPr>
            <xdr:cNvPr id="53254" name="Check Box 6" hidden="1">
              <a:extLst>
                <a:ext uri="{63B3BB69-23CF-44E3-9099-C40C66FF867C}">
                  <a14:compatExt spid="_x0000_s53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10</xdr:row>
          <xdr:rowOff>228600</xdr:rowOff>
        </xdr:from>
        <xdr:to>
          <xdr:col>9</xdr:col>
          <xdr:colOff>76200</xdr:colOff>
          <xdr:row>11</xdr:row>
          <xdr:rowOff>228600</xdr:rowOff>
        </xdr:to>
        <xdr:sp macro="" textlink="">
          <xdr:nvSpPr>
            <xdr:cNvPr id="53255" name="Check Box 7" hidden="1">
              <a:extLst>
                <a:ext uri="{63B3BB69-23CF-44E3-9099-C40C66FF867C}">
                  <a14:compatExt spid="_x0000_s53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17</xdr:row>
          <xdr:rowOff>0</xdr:rowOff>
        </xdr:from>
        <xdr:to>
          <xdr:col>6</xdr:col>
          <xdr:colOff>60960</xdr:colOff>
          <xdr:row>18</xdr:row>
          <xdr:rowOff>0</xdr:rowOff>
        </xdr:to>
        <xdr:sp macro="" textlink="">
          <xdr:nvSpPr>
            <xdr:cNvPr id="53256" name="Check Box 8" hidden="1">
              <a:extLst>
                <a:ext uri="{63B3BB69-23CF-44E3-9099-C40C66FF867C}">
                  <a14:compatExt spid="_x0000_s53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17</xdr:row>
          <xdr:rowOff>0</xdr:rowOff>
        </xdr:from>
        <xdr:to>
          <xdr:col>8</xdr:col>
          <xdr:colOff>60960</xdr:colOff>
          <xdr:row>18</xdr:row>
          <xdr:rowOff>0</xdr:rowOff>
        </xdr:to>
        <xdr:sp macro="" textlink="">
          <xdr:nvSpPr>
            <xdr:cNvPr id="53258" name="Check Box 10" hidden="1">
              <a:extLst>
                <a:ext uri="{63B3BB69-23CF-44E3-9099-C40C66FF867C}">
                  <a14:compatExt spid="_x0000_s5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17</xdr:row>
          <xdr:rowOff>7620</xdr:rowOff>
        </xdr:from>
        <xdr:to>
          <xdr:col>10</xdr:col>
          <xdr:colOff>76200</xdr:colOff>
          <xdr:row>18</xdr:row>
          <xdr:rowOff>7620</xdr:rowOff>
        </xdr:to>
        <xdr:sp macro="" textlink="">
          <xdr:nvSpPr>
            <xdr:cNvPr id="53259" name="Check Box 11" hidden="1">
              <a:extLst>
                <a:ext uri="{63B3BB69-23CF-44E3-9099-C40C66FF867C}">
                  <a14:compatExt spid="_x0000_s53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17</xdr:row>
          <xdr:rowOff>7620</xdr:rowOff>
        </xdr:from>
        <xdr:to>
          <xdr:col>13</xdr:col>
          <xdr:colOff>76200</xdr:colOff>
          <xdr:row>18</xdr:row>
          <xdr:rowOff>7620</xdr:rowOff>
        </xdr:to>
        <xdr:sp macro="" textlink="">
          <xdr:nvSpPr>
            <xdr:cNvPr id="53261" name="Check Box 13" hidden="1">
              <a:extLst>
                <a:ext uri="{63B3BB69-23CF-44E3-9099-C40C66FF867C}">
                  <a14:compatExt spid="_x0000_s53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182880</xdr:colOff>
          <xdr:row>18</xdr:row>
          <xdr:rowOff>0</xdr:rowOff>
        </xdr:from>
        <xdr:to>
          <xdr:col>7</xdr:col>
          <xdr:colOff>83820</xdr:colOff>
          <xdr:row>19</xdr:row>
          <xdr:rowOff>0</xdr:rowOff>
        </xdr:to>
        <xdr:sp macro="" textlink="">
          <xdr:nvSpPr>
            <xdr:cNvPr id="53263" name="Check Box 15" hidden="1">
              <a:extLst>
                <a:ext uri="{63B3BB69-23CF-44E3-9099-C40C66FF867C}">
                  <a14:compatExt spid="_x0000_s53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17</xdr:row>
          <xdr:rowOff>228600</xdr:rowOff>
        </xdr:from>
        <xdr:to>
          <xdr:col>9</xdr:col>
          <xdr:colOff>76200</xdr:colOff>
          <xdr:row>18</xdr:row>
          <xdr:rowOff>228600</xdr:rowOff>
        </xdr:to>
        <xdr:sp macro="" textlink="">
          <xdr:nvSpPr>
            <xdr:cNvPr id="53264" name="Check Box 16" hidden="1">
              <a:extLst>
                <a:ext uri="{63B3BB69-23CF-44E3-9099-C40C66FF867C}">
                  <a14:compatExt spid="_x0000_s53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30</xdr:row>
          <xdr:rowOff>0</xdr:rowOff>
        </xdr:from>
        <xdr:to>
          <xdr:col>1</xdr:col>
          <xdr:colOff>83820</xdr:colOff>
          <xdr:row>31</xdr:row>
          <xdr:rowOff>0</xdr:rowOff>
        </xdr:to>
        <xdr:sp macro="" textlink="">
          <xdr:nvSpPr>
            <xdr:cNvPr id="53266" name="Check Box 18" hidden="1">
              <a:extLst>
                <a:ext uri="{63B3BB69-23CF-44E3-9099-C40C66FF867C}">
                  <a14:compatExt spid="_x0000_s53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30</xdr:row>
          <xdr:rowOff>0</xdr:rowOff>
        </xdr:from>
        <xdr:to>
          <xdr:col>5</xdr:col>
          <xdr:colOff>83820</xdr:colOff>
          <xdr:row>31</xdr:row>
          <xdr:rowOff>0</xdr:rowOff>
        </xdr:to>
        <xdr:sp macro="" textlink="">
          <xdr:nvSpPr>
            <xdr:cNvPr id="53267" name="Check Box 19" hidden="1">
              <a:extLst>
                <a:ext uri="{63B3BB69-23CF-44E3-9099-C40C66FF867C}">
                  <a14:compatExt spid="_x0000_s53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30</xdr:row>
          <xdr:rowOff>0</xdr:rowOff>
        </xdr:from>
        <xdr:to>
          <xdr:col>10</xdr:col>
          <xdr:colOff>83820</xdr:colOff>
          <xdr:row>31</xdr:row>
          <xdr:rowOff>0</xdr:rowOff>
        </xdr:to>
        <xdr:sp macro="" textlink="">
          <xdr:nvSpPr>
            <xdr:cNvPr id="53269" name="Check Box 21" hidden="1">
              <a:extLst>
                <a:ext uri="{63B3BB69-23CF-44E3-9099-C40C66FF867C}">
                  <a14:compatExt spid="_x0000_s53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29</xdr:row>
          <xdr:rowOff>0</xdr:rowOff>
        </xdr:from>
        <xdr:to>
          <xdr:col>10</xdr:col>
          <xdr:colOff>83820</xdr:colOff>
          <xdr:row>30</xdr:row>
          <xdr:rowOff>0</xdr:rowOff>
        </xdr:to>
        <xdr:sp macro="" textlink="">
          <xdr:nvSpPr>
            <xdr:cNvPr id="53271" name="Check Box 23" hidden="1">
              <a:extLst>
                <a:ext uri="{63B3BB69-23CF-44E3-9099-C40C66FF867C}">
                  <a14:compatExt spid="_x0000_s53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29</xdr:row>
          <xdr:rowOff>0</xdr:rowOff>
        </xdr:from>
        <xdr:to>
          <xdr:col>1</xdr:col>
          <xdr:colOff>83820</xdr:colOff>
          <xdr:row>30</xdr:row>
          <xdr:rowOff>0</xdr:rowOff>
        </xdr:to>
        <xdr:sp macro="" textlink="">
          <xdr:nvSpPr>
            <xdr:cNvPr id="53273" name="Check Box 25" hidden="1">
              <a:extLst>
                <a:ext uri="{63B3BB69-23CF-44E3-9099-C40C66FF867C}">
                  <a14:compatExt spid="_x0000_s53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182880</xdr:colOff>
          <xdr:row>31</xdr:row>
          <xdr:rowOff>0</xdr:rowOff>
        </xdr:from>
        <xdr:to>
          <xdr:col>14</xdr:col>
          <xdr:colOff>83820</xdr:colOff>
          <xdr:row>32</xdr:row>
          <xdr:rowOff>0</xdr:rowOff>
        </xdr:to>
        <xdr:sp macro="" textlink="">
          <xdr:nvSpPr>
            <xdr:cNvPr id="53276" name="Check Box 28" hidden="1">
              <a:extLst>
                <a:ext uri="{63B3BB69-23CF-44E3-9099-C40C66FF867C}">
                  <a14:compatExt spid="_x0000_s53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175260</xdr:colOff>
          <xdr:row>30</xdr:row>
          <xdr:rowOff>228600</xdr:rowOff>
        </xdr:from>
        <xdr:to>
          <xdr:col>16</xdr:col>
          <xdr:colOff>76200</xdr:colOff>
          <xdr:row>31</xdr:row>
          <xdr:rowOff>228600</xdr:rowOff>
        </xdr:to>
        <xdr:sp macro="" textlink="">
          <xdr:nvSpPr>
            <xdr:cNvPr id="53277" name="Check Box 29" hidden="1">
              <a:extLst>
                <a:ext uri="{63B3BB69-23CF-44E3-9099-C40C66FF867C}">
                  <a14:compatExt spid="_x0000_s53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32</xdr:row>
          <xdr:rowOff>0</xdr:rowOff>
        </xdr:from>
        <xdr:to>
          <xdr:col>10</xdr:col>
          <xdr:colOff>83820</xdr:colOff>
          <xdr:row>33</xdr:row>
          <xdr:rowOff>7620</xdr:rowOff>
        </xdr:to>
        <xdr:sp macro="" textlink="">
          <xdr:nvSpPr>
            <xdr:cNvPr id="53280" name="Check Box 32" hidden="1">
              <a:extLst>
                <a:ext uri="{63B3BB69-23CF-44E3-9099-C40C66FF867C}">
                  <a14:compatExt spid="_x0000_s53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175260</xdr:colOff>
          <xdr:row>31</xdr:row>
          <xdr:rowOff>228600</xdr:rowOff>
        </xdr:from>
        <xdr:to>
          <xdr:col>11</xdr:col>
          <xdr:colOff>464820</xdr:colOff>
          <xdr:row>33</xdr:row>
          <xdr:rowOff>0</xdr:rowOff>
        </xdr:to>
        <xdr:sp macro="" textlink="">
          <xdr:nvSpPr>
            <xdr:cNvPr id="53281" name="Check Box 33" hidden="1">
              <a:extLst>
                <a:ext uri="{63B3BB69-23CF-44E3-9099-C40C66FF867C}">
                  <a14:compatExt spid="_x0000_s53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182880</xdr:colOff>
          <xdr:row>32</xdr:row>
          <xdr:rowOff>0</xdr:rowOff>
        </xdr:from>
        <xdr:to>
          <xdr:col>14</xdr:col>
          <xdr:colOff>83820</xdr:colOff>
          <xdr:row>33</xdr:row>
          <xdr:rowOff>7620</xdr:rowOff>
        </xdr:to>
        <xdr:sp macro="" textlink="">
          <xdr:nvSpPr>
            <xdr:cNvPr id="53282" name="Check Box 34" hidden="1">
              <a:extLst>
                <a:ext uri="{63B3BB69-23CF-44E3-9099-C40C66FF867C}">
                  <a14:compatExt spid="_x0000_s53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42</xdr:row>
          <xdr:rowOff>76200</xdr:rowOff>
        </xdr:from>
        <xdr:to>
          <xdr:col>0</xdr:col>
          <xdr:colOff>388620</xdr:colOff>
          <xdr:row>42</xdr:row>
          <xdr:rowOff>312420</xdr:rowOff>
        </xdr:to>
        <xdr:sp macro="" textlink="">
          <xdr:nvSpPr>
            <xdr:cNvPr id="53283" name="Check Box 35" hidden="1">
              <a:extLst>
                <a:ext uri="{63B3BB69-23CF-44E3-9099-C40C66FF867C}">
                  <a14:compatExt spid="_x0000_s53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43</xdr:row>
          <xdr:rowOff>7620</xdr:rowOff>
        </xdr:from>
        <xdr:to>
          <xdr:col>0</xdr:col>
          <xdr:colOff>388620</xdr:colOff>
          <xdr:row>44</xdr:row>
          <xdr:rowOff>7620</xdr:rowOff>
        </xdr:to>
        <xdr:sp macro="" textlink="">
          <xdr:nvSpPr>
            <xdr:cNvPr id="53284" name="Check Box 36" hidden="1">
              <a:extLst>
                <a:ext uri="{63B3BB69-23CF-44E3-9099-C40C66FF867C}">
                  <a14:compatExt spid="_x0000_s53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44</xdr:row>
          <xdr:rowOff>7620</xdr:rowOff>
        </xdr:from>
        <xdr:to>
          <xdr:col>0</xdr:col>
          <xdr:colOff>388620</xdr:colOff>
          <xdr:row>45</xdr:row>
          <xdr:rowOff>7620</xdr:rowOff>
        </xdr:to>
        <xdr:sp macro="" textlink="">
          <xdr:nvSpPr>
            <xdr:cNvPr id="53285" name="Check Box 37" hidden="1">
              <a:extLst>
                <a:ext uri="{63B3BB69-23CF-44E3-9099-C40C66FF867C}">
                  <a14:compatExt spid="_x0000_s53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44</xdr:row>
          <xdr:rowOff>228600</xdr:rowOff>
        </xdr:from>
        <xdr:to>
          <xdr:col>0</xdr:col>
          <xdr:colOff>388620</xdr:colOff>
          <xdr:row>45</xdr:row>
          <xdr:rowOff>228600</xdr:rowOff>
        </xdr:to>
        <xdr:sp macro="" textlink="">
          <xdr:nvSpPr>
            <xdr:cNvPr id="53286" name="Check Box 38" hidden="1">
              <a:extLst>
                <a:ext uri="{63B3BB69-23CF-44E3-9099-C40C66FF867C}">
                  <a14:compatExt spid="_x0000_s53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46</xdr:row>
          <xdr:rowOff>0</xdr:rowOff>
        </xdr:from>
        <xdr:to>
          <xdr:col>1</xdr:col>
          <xdr:colOff>7620</xdr:colOff>
          <xdr:row>47</xdr:row>
          <xdr:rowOff>0</xdr:rowOff>
        </xdr:to>
        <xdr:sp macro="" textlink="">
          <xdr:nvSpPr>
            <xdr:cNvPr id="53287" name="Check Box 39" hidden="1">
              <a:extLst>
                <a:ext uri="{63B3BB69-23CF-44E3-9099-C40C66FF867C}">
                  <a14:compatExt spid="_x0000_s53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ata%20Form%208-1%20v4.2%208.12.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signorc/Desktop/Ameren%20IQ/PY21/Home%20Efficiency%20Program%20Application/Rev%205/Ancillary%20costs%20form/PY2021-Home-Efficiency-Workbook-3.1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esignorc/Desktop/Ameren%20IQ/PY21/Home%20Efficiency%20Program%20Application/Rev%207/PY2021-Home-Efficiency-Workbook-Rev07.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Q152554/OneDrive%20-%20Ameren/Documents/Ameren%20Application%20Updates/PY20/py20-hep-income-qualified-workscope-incentive-application-draft.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HE-IQ%20Audit-Work%20Scope-Incentive%20Application%20w%20SIR%20v1.3.2%20T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Form"/>
      <sheetName val="WS-IncApp"/>
      <sheetName val="List"/>
      <sheetName val="Prices"/>
    </sheetNames>
    <sheetDataSet>
      <sheetData sheetId="0" refreshError="1"/>
      <sheetData sheetId="1" refreshError="1"/>
      <sheetData sheetId="2" refreshError="1">
        <row r="2">
          <cell r="A2" t="str">
            <v>Yes</v>
          </cell>
          <cell r="C2" t="str">
            <v>Basement</v>
          </cell>
          <cell r="E2" t="str">
            <v>Ridge</v>
          </cell>
          <cell r="G2" t="str">
            <v>Ranch</v>
          </cell>
        </row>
        <row r="3">
          <cell r="A3" t="str">
            <v>No</v>
          </cell>
          <cell r="C3" t="str">
            <v>Crawl Space</v>
          </cell>
          <cell r="E3" t="str">
            <v>Gable</v>
          </cell>
          <cell r="G3" t="str">
            <v>Split Level</v>
          </cell>
        </row>
        <row r="4">
          <cell r="A4" t="str">
            <v>Will be</v>
          </cell>
          <cell r="C4" t="str">
            <v>Attic</v>
          </cell>
          <cell r="E4" t="str">
            <v>Power</v>
          </cell>
          <cell r="G4" t="str">
            <v>1.5 Story</v>
          </cell>
        </row>
        <row r="5">
          <cell r="A5" t="str">
            <v>X</v>
          </cell>
          <cell r="C5" t="str">
            <v>Slab</v>
          </cell>
          <cell r="E5" t="str">
            <v>Soffit</v>
          </cell>
          <cell r="G5" t="str">
            <v>2 Story</v>
          </cell>
        </row>
        <row r="6">
          <cell r="C6" t="str">
            <v>Other</v>
          </cell>
          <cell r="E6" t="str">
            <v>Static (Louvered)</v>
          </cell>
          <cell r="G6" t="str">
            <v>Raised Ranch</v>
          </cell>
        </row>
        <row r="7">
          <cell r="E7" t="str">
            <v>Other</v>
          </cell>
          <cell r="G7" t="str">
            <v>Tri Level</v>
          </cell>
        </row>
        <row r="8">
          <cell r="A8" t="str">
            <v>CFL</v>
          </cell>
          <cell r="C8" t="str">
            <v>Tank</v>
          </cell>
        </row>
        <row r="9">
          <cell r="A9" t="str">
            <v>LED</v>
          </cell>
          <cell r="C9" t="str">
            <v>On Demand</v>
          </cell>
          <cell r="E9" t="str">
            <v>Attic Flat</v>
          </cell>
          <cell r="G9" t="str">
            <v>Yes</v>
          </cell>
        </row>
        <row r="10">
          <cell r="A10" t="str">
            <v>Incandescent</v>
          </cell>
          <cell r="C10" t="str">
            <v>Heat Pump</v>
          </cell>
          <cell r="E10" t="str">
            <v>Attic Slope</v>
          </cell>
          <cell r="G10" t="str">
            <v>No</v>
          </cell>
        </row>
        <row r="11">
          <cell r="C11" t="str">
            <v>Other</v>
          </cell>
          <cell r="E11" t="str">
            <v>Kneewall Flat</v>
          </cell>
          <cell r="G11" t="str">
            <v>NA</v>
          </cell>
        </row>
        <row r="12">
          <cell r="A12">
            <v>1</v>
          </cell>
          <cell r="E12" t="str">
            <v>Kneewall Slope</v>
          </cell>
        </row>
        <row r="13">
          <cell r="A13">
            <v>2</v>
          </cell>
          <cell r="C13" t="str">
            <v>Natural</v>
          </cell>
          <cell r="G13" t="str">
            <v>Silvercote</v>
          </cell>
        </row>
        <row r="14">
          <cell r="A14">
            <v>3</v>
          </cell>
          <cell r="C14" t="str">
            <v>Power</v>
          </cell>
          <cell r="E14" t="str">
            <v>Batt</v>
          </cell>
        </row>
        <row r="15">
          <cell r="A15">
            <v>4</v>
          </cell>
          <cell r="C15" t="str">
            <v>Flue Liner</v>
          </cell>
          <cell r="E15" t="str">
            <v>Cellulose</v>
          </cell>
        </row>
        <row r="16">
          <cell r="A16">
            <v>5</v>
          </cell>
          <cell r="C16" t="str">
            <v>NA</v>
          </cell>
          <cell r="E16" t="str">
            <v>Blown Fiberglass</v>
          </cell>
        </row>
        <row r="17">
          <cell r="A17">
            <v>6</v>
          </cell>
          <cell r="E17" t="str">
            <v>Rockwool</v>
          </cell>
        </row>
        <row r="18">
          <cell r="A18" t="str">
            <v>Older</v>
          </cell>
          <cell r="C18" t="str">
            <v>Finished</v>
          </cell>
        </row>
        <row r="19">
          <cell r="C19" t="str">
            <v>Unfinished</v>
          </cell>
          <cell r="E19">
            <v>3.5</v>
          </cell>
        </row>
        <row r="20">
          <cell r="A20" t="str">
            <v>Gas</v>
          </cell>
          <cell r="C20" t="str">
            <v>Partial</v>
          </cell>
          <cell r="E20">
            <v>5.5</v>
          </cell>
        </row>
        <row r="21">
          <cell r="A21" t="str">
            <v>Electric</v>
          </cell>
          <cell r="C21" t="str">
            <v>NA</v>
          </cell>
        </row>
        <row r="22">
          <cell r="A22" t="str">
            <v>NA</v>
          </cell>
          <cell r="E22" t="str">
            <v>Awful</v>
          </cell>
        </row>
        <row r="23">
          <cell r="A23" t="str">
            <v>ASHP</v>
          </cell>
          <cell r="C23" t="str">
            <v>Hatch</v>
          </cell>
          <cell r="E23" t="str">
            <v>Poor</v>
          </cell>
        </row>
        <row r="24">
          <cell r="A24" t="str">
            <v>Furnace</v>
          </cell>
          <cell r="C24" t="str">
            <v>Pull Down</v>
          </cell>
          <cell r="E24" t="str">
            <v>Fair</v>
          </cell>
        </row>
        <row r="25">
          <cell r="A25" t="str">
            <v>Boiler</v>
          </cell>
          <cell r="C25" t="str">
            <v>Door</v>
          </cell>
          <cell r="E25" t="str">
            <v>Good</v>
          </cell>
        </row>
        <row r="26">
          <cell r="A26" t="str">
            <v>Baseboard</v>
          </cell>
          <cell r="C26" t="str">
            <v>Other</v>
          </cell>
        </row>
        <row r="27">
          <cell r="A27" t="str">
            <v>Other</v>
          </cell>
          <cell r="E27" t="str">
            <v>All</v>
          </cell>
        </row>
        <row r="28">
          <cell r="C28" t="str">
            <v>Hall</v>
          </cell>
          <cell r="E28" t="str">
            <v>North</v>
          </cell>
        </row>
        <row r="29">
          <cell r="A29" t="str">
            <v>Excellent</v>
          </cell>
          <cell r="C29" t="str">
            <v>Closet</v>
          </cell>
          <cell r="E29" t="str">
            <v>South</v>
          </cell>
        </row>
        <row r="30">
          <cell r="A30" t="str">
            <v>Good</v>
          </cell>
          <cell r="C30" t="str">
            <v>Garage</v>
          </cell>
          <cell r="E30" t="str">
            <v>West</v>
          </cell>
        </row>
        <row r="31">
          <cell r="A31" t="str">
            <v>Fair</v>
          </cell>
          <cell r="C31" t="str">
            <v>Gable</v>
          </cell>
          <cell r="E31" t="str">
            <v>East</v>
          </cell>
        </row>
        <row r="32">
          <cell r="A32" t="str">
            <v>Poor</v>
          </cell>
        </row>
        <row r="33">
          <cell r="C33" t="str">
            <v>Hip</v>
          </cell>
          <cell r="E33" t="str">
            <v>SPF Open Cell</v>
          </cell>
        </row>
        <row r="34">
          <cell r="A34" t="str">
            <v>AC</v>
          </cell>
          <cell r="C34" t="str">
            <v>Gable</v>
          </cell>
          <cell r="E34" t="str">
            <v>SPF Closed Cell</v>
          </cell>
        </row>
        <row r="35">
          <cell r="A35" t="str">
            <v>ASHP</v>
          </cell>
          <cell r="C35" t="str">
            <v>Mansard</v>
          </cell>
          <cell r="E35" t="str">
            <v>Rigid Board</v>
          </cell>
        </row>
        <row r="36">
          <cell r="A36" t="str">
            <v>Window</v>
          </cell>
        </row>
        <row r="37">
          <cell r="A37" t="str">
            <v>NA</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book"/>
      <sheetName val="Transmittal Res"/>
      <sheetName val="Transmittal Inc"/>
      <sheetName val="Inspection Disclaimers"/>
      <sheetName val="Diagnostic Test Form"/>
      <sheetName val="Change Order Form"/>
      <sheetName val="Home Efficiency - PY21 Pricing"/>
      <sheetName val="Off Workscope Costs"/>
      <sheetName val="Measures"/>
      <sheetName val="Revision Tracking"/>
      <sheetName val="Lists"/>
      <sheetName val="Refere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9">
          <cell r="C9" t="str">
            <v>Yes</v>
          </cell>
        </row>
        <row r="10">
          <cell r="C10" t="str">
            <v>No</v>
          </cell>
        </row>
        <row r="11">
          <cell r="C11" t="str">
            <v>NA</v>
          </cell>
        </row>
        <row r="18">
          <cell r="C18" t="str">
            <v>Tank</v>
          </cell>
        </row>
        <row r="19">
          <cell r="C19" t="str">
            <v>On Demand</v>
          </cell>
        </row>
        <row r="20">
          <cell r="C20" t="str">
            <v>Heat Pump</v>
          </cell>
        </row>
        <row r="21">
          <cell r="C21" t="str">
            <v>Other</v>
          </cell>
        </row>
        <row r="22">
          <cell r="C22" t="str">
            <v>NA</v>
          </cell>
        </row>
        <row r="24">
          <cell r="A24" t="str">
            <v>Good</v>
          </cell>
        </row>
        <row r="25">
          <cell r="A25" t="str">
            <v>Fair</v>
          </cell>
        </row>
        <row r="26">
          <cell r="A26" t="str">
            <v>Poor</v>
          </cell>
        </row>
        <row r="27">
          <cell r="A27" t="str">
            <v>Very Poor</v>
          </cell>
        </row>
        <row r="29">
          <cell r="A29" t="str">
            <v>Natural Gas Furnace</v>
          </cell>
        </row>
        <row r="30">
          <cell r="A30" t="str">
            <v>Natural Gas Boiler</v>
          </cell>
        </row>
        <row r="31">
          <cell r="A31" t="str">
            <v>ASHP</v>
          </cell>
        </row>
        <row r="32">
          <cell r="A32" t="str">
            <v>Electric Resistance</v>
          </cell>
        </row>
        <row r="35">
          <cell r="A35" t="str">
            <v>ASHP</v>
          </cell>
        </row>
        <row r="36">
          <cell r="A36" t="str">
            <v>CAC</v>
          </cell>
        </row>
        <row r="37">
          <cell r="A37" t="str">
            <v>Mini-Split Heat Pump</v>
          </cell>
        </row>
        <row r="38">
          <cell r="A38" t="str">
            <v>Window Unit</v>
          </cell>
        </row>
        <row r="39">
          <cell r="A39" t="str">
            <v>2+ CAC Units</v>
          </cell>
        </row>
        <row r="40">
          <cell r="A40" t="str">
            <v>2+ ASHP Units</v>
          </cell>
        </row>
        <row r="41">
          <cell r="A41" t="str">
            <v>NA</v>
          </cell>
        </row>
      </sheetData>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book"/>
      <sheetName val="Transmittal Res"/>
      <sheetName val="Transmittal Inc"/>
      <sheetName val="Ancillary Costs"/>
      <sheetName val="Inspection Disclaimers"/>
      <sheetName val="Diagnostic Test Form"/>
      <sheetName val="No Heat Form"/>
      <sheetName val="Change Order Form"/>
      <sheetName val="Measures"/>
      <sheetName val="Home Efficiency - PY21 Pricing"/>
      <sheetName val="Revision Tracking"/>
      <sheetName val="Lists"/>
      <sheetName val="Reference"/>
    </sheetNames>
    <sheetDataSet>
      <sheetData sheetId="0"/>
      <sheetData sheetId="1"/>
      <sheetData sheetId="2"/>
      <sheetData sheetId="3"/>
      <sheetData sheetId="4"/>
      <sheetData sheetId="5"/>
      <sheetData sheetId="6"/>
      <sheetData sheetId="7"/>
      <sheetData sheetId="8"/>
      <sheetData sheetId="9"/>
      <sheetData sheetId="10"/>
      <sheetData sheetId="11">
        <row r="9">
          <cell r="C9" t="str">
            <v>Yes</v>
          </cell>
        </row>
        <row r="10">
          <cell r="C10" t="str">
            <v>No</v>
          </cell>
        </row>
        <row r="11">
          <cell r="C11" t="str">
            <v>NA</v>
          </cell>
        </row>
        <row r="18">
          <cell r="C18" t="str">
            <v>Tank</v>
          </cell>
        </row>
        <row r="19">
          <cell r="C19" t="str">
            <v>On Demand</v>
          </cell>
        </row>
        <row r="20">
          <cell r="C20" t="str">
            <v>Heat Pump</v>
          </cell>
        </row>
        <row r="21">
          <cell r="C21" t="str">
            <v>Other</v>
          </cell>
        </row>
        <row r="22">
          <cell r="C22" t="str">
            <v>NA</v>
          </cell>
        </row>
        <row r="24">
          <cell r="A24" t="str">
            <v>Good</v>
          </cell>
        </row>
        <row r="25">
          <cell r="A25" t="str">
            <v>Fair</v>
          </cell>
        </row>
        <row r="26">
          <cell r="A26" t="str">
            <v>Poor</v>
          </cell>
        </row>
        <row r="27">
          <cell r="A27" t="str">
            <v>Very Poor</v>
          </cell>
        </row>
        <row r="29">
          <cell r="A29" t="str">
            <v>Natural Gas Furnace</v>
          </cell>
        </row>
        <row r="30">
          <cell r="A30" t="str">
            <v>Natural Gas Boiler</v>
          </cell>
        </row>
        <row r="31">
          <cell r="A31" t="str">
            <v>ASHP</v>
          </cell>
        </row>
        <row r="32">
          <cell r="A32" t="str">
            <v>Electric Resistance</v>
          </cell>
        </row>
        <row r="35">
          <cell r="A35" t="str">
            <v>ASHP</v>
          </cell>
        </row>
        <row r="36">
          <cell r="A36" t="str">
            <v>CAC</v>
          </cell>
        </row>
        <row r="37">
          <cell r="A37" t="str">
            <v>Mini-Split Heat Pump</v>
          </cell>
        </row>
        <row r="38">
          <cell r="A38" t="str">
            <v>Window Unit</v>
          </cell>
        </row>
        <row r="39">
          <cell r="A39" t="str">
            <v>2+ CAC Units</v>
          </cell>
        </row>
        <row r="40">
          <cell r="A40" t="str">
            <v>2+ ASHP Units</v>
          </cell>
        </row>
        <row r="41">
          <cell r="A41" t="str">
            <v>NA</v>
          </cell>
        </row>
      </sheetData>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ervation Request"/>
      <sheetName val="Change Request"/>
      <sheetName val="Incentive Application"/>
      <sheetName val="Inspection Disclaimers"/>
      <sheetName val="Diagnostic Test Form"/>
      <sheetName val="Program Pricing 1-1-2019"/>
      <sheetName val="Lists"/>
      <sheetName val="Reference"/>
      <sheetName val="Pricing Comparisons"/>
      <sheetName val="Scope of Work"/>
      <sheetName val="Transmittal-JobReview"/>
      <sheetName val="Transmittal-Completion"/>
      <sheetName val="DataForm"/>
      <sheetName val="What's Needed"/>
      <sheetName val="Library"/>
      <sheetName val="WS Signature"/>
      <sheetName val="Inc App Signature"/>
      <sheetName val="Data"/>
      <sheetName val="ShowStoppers"/>
    </sheetNames>
    <sheetDataSet>
      <sheetData sheetId="0"/>
      <sheetData sheetId="1"/>
      <sheetData sheetId="2"/>
      <sheetData sheetId="3">
        <row r="3">
          <cell r="C3" t="str">
            <v>Natural Draft</v>
          </cell>
        </row>
      </sheetData>
      <sheetData sheetId="4">
        <row r="3">
          <cell r="C3" t="str">
            <v>Natural Draft</v>
          </cell>
        </row>
      </sheetData>
      <sheetData sheetId="5">
        <row r="3">
          <cell r="C3" t="str">
            <v>Natural Draft</v>
          </cell>
        </row>
      </sheetData>
      <sheetData sheetId="6">
        <row r="3">
          <cell r="C3" t="str">
            <v>Natural Draft</v>
          </cell>
        </row>
        <row r="4">
          <cell r="C4" t="str">
            <v>Natural Draft w/Flue Liner</v>
          </cell>
        </row>
        <row r="5">
          <cell r="C5" t="str">
            <v>Power Vent</v>
          </cell>
        </row>
        <row r="6">
          <cell r="C6" t="str">
            <v>HPWH</v>
          </cell>
        </row>
        <row r="9">
          <cell r="C9" t="str">
            <v>Yes</v>
          </cell>
        </row>
        <row r="10">
          <cell r="C10" t="str">
            <v>No</v>
          </cell>
        </row>
        <row r="11">
          <cell r="C11" t="str">
            <v>NA</v>
          </cell>
        </row>
        <row r="24">
          <cell r="A24" t="str">
            <v>Good</v>
          </cell>
        </row>
        <row r="25">
          <cell r="A25" t="str">
            <v>Fair</v>
          </cell>
        </row>
        <row r="26">
          <cell r="A26" t="str">
            <v>Poor</v>
          </cell>
        </row>
        <row r="27">
          <cell r="A27" t="str">
            <v>Very Poor</v>
          </cell>
        </row>
        <row r="29">
          <cell r="A29" t="str">
            <v>Natural Gas Furnace</v>
          </cell>
        </row>
        <row r="30">
          <cell r="A30" t="str">
            <v>Natural Gas Boiler</v>
          </cell>
        </row>
        <row r="31">
          <cell r="A31" t="str">
            <v>ASHP</v>
          </cell>
        </row>
        <row r="32">
          <cell r="A32" t="str">
            <v>Electric Resistance</v>
          </cell>
        </row>
        <row r="35">
          <cell r="A35" t="str">
            <v>ASHP</v>
          </cell>
        </row>
        <row r="36">
          <cell r="A36" t="str">
            <v>CAC</v>
          </cell>
        </row>
        <row r="37">
          <cell r="A37" t="str">
            <v>Mini-Split Heat Pump</v>
          </cell>
        </row>
        <row r="38">
          <cell r="A38" t="str">
            <v>Window Unit</v>
          </cell>
        </row>
        <row r="39">
          <cell r="A39" t="str">
            <v>2+ CAC Units</v>
          </cell>
        </row>
        <row r="40">
          <cell r="A40" t="str">
            <v>2+ ASHP Units</v>
          </cell>
        </row>
        <row r="41">
          <cell r="A41" t="str">
            <v>NA</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Form"/>
      <sheetName val="WS-IncApp"/>
      <sheetName val="Scope of Work"/>
      <sheetName val="Pricing Comparisons"/>
      <sheetName val="Transmittal-JobReview"/>
      <sheetName val="Transmittal-Complete"/>
      <sheetName val="Data"/>
      <sheetName val="Reference"/>
      <sheetName val="List"/>
      <sheetName val="Sheet1"/>
    </sheetNames>
    <sheetDataSet>
      <sheetData sheetId="0"/>
      <sheetData sheetId="1"/>
      <sheetData sheetId="2"/>
      <sheetData sheetId="3"/>
      <sheetData sheetId="4"/>
      <sheetData sheetId="5"/>
      <sheetData sheetId="6"/>
      <sheetData sheetId="7"/>
      <sheetData sheetId="8">
        <row r="2">
          <cell r="E2" t="str">
            <v>Natural</v>
          </cell>
        </row>
        <row r="3">
          <cell r="E3" t="str">
            <v>Power</v>
          </cell>
        </row>
        <row r="4">
          <cell r="E4" t="str">
            <v>Flue Liner</v>
          </cell>
        </row>
        <row r="5">
          <cell r="E5" t="str">
            <v>NA</v>
          </cell>
        </row>
        <row r="7">
          <cell r="E7" t="str">
            <v>Yes</v>
          </cell>
        </row>
        <row r="8">
          <cell r="E8" t="str">
            <v>No</v>
          </cell>
        </row>
        <row r="9">
          <cell r="E9" t="str">
            <v>Will be</v>
          </cell>
        </row>
        <row r="26">
          <cell r="C26" t="str">
            <v>Tank</v>
          </cell>
        </row>
        <row r="27">
          <cell r="C27" t="str">
            <v>On Demand</v>
          </cell>
        </row>
        <row r="28">
          <cell r="C28" t="str">
            <v>Heat Pump</v>
          </cell>
        </row>
        <row r="29">
          <cell r="C29" t="str">
            <v>Other</v>
          </cell>
        </row>
        <row r="30">
          <cell r="C30" t="str">
            <v>NA</v>
          </cell>
        </row>
      </sheetData>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identialEEApplications@ameren.com" TargetMode="External"/><Relationship Id="rId6" Type="http://schemas.openxmlformats.org/officeDocument/2006/relationships/ctrlProp" Target="../ctrlProps/ctrlProp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9" Type="http://schemas.openxmlformats.org/officeDocument/2006/relationships/ctrlProp" Target="../ctrlProps/ctrlProp38.xml"/><Relationship Id="rId21" Type="http://schemas.openxmlformats.org/officeDocument/2006/relationships/ctrlProp" Target="../ctrlProps/ctrlProp20.xml"/><Relationship Id="rId34" Type="http://schemas.openxmlformats.org/officeDocument/2006/relationships/ctrlProp" Target="../ctrlProps/ctrlProp33.xml"/><Relationship Id="rId42" Type="http://schemas.openxmlformats.org/officeDocument/2006/relationships/ctrlProp" Target="../ctrlProps/ctrlProp41.xml"/><Relationship Id="rId47" Type="http://schemas.openxmlformats.org/officeDocument/2006/relationships/ctrlProp" Target="../ctrlProps/ctrlProp46.xml"/><Relationship Id="rId7" Type="http://schemas.openxmlformats.org/officeDocument/2006/relationships/ctrlProp" Target="../ctrlProps/ctrlProp6.xml"/><Relationship Id="rId2" Type="http://schemas.openxmlformats.org/officeDocument/2006/relationships/drawing" Target="../drawings/drawing5.xml"/><Relationship Id="rId16" Type="http://schemas.openxmlformats.org/officeDocument/2006/relationships/ctrlProp" Target="../ctrlProps/ctrlProp15.xml"/><Relationship Id="rId29" Type="http://schemas.openxmlformats.org/officeDocument/2006/relationships/ctrlProp" Target="../ctrlProps/ctrlProp28.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37" Type="http://schemas.openxmlformats.org/officeDocument/2006/relationships/ctrlProp" Target="../ctrlProps/ctrlProp36.xml"/><Relationship Id="rId40" Type="http://schemas.openxmlformats.org/officeDocument/2006/relationships/ctrlProp" Target="../ctrlProps/ctrlProp39.xml"/><Relationship Id="rId45" Type="http://schemas.openxmlformats.org/officeDocument/2006/relationships/ctrlProp" Target="../ctrlProps/ctrlProp44.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49" Type="http://schemas.openxmlformats.org/officeDocument/2006/relationships/ctrlProp" Target="../ctrlProps/ctrlProp48.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4" Type="http://schemas.openxmlformats.org/officeDocument/2006/relationships/ctrlProp" Target="../ctrlProps/ctrlProp43.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 Id="rId43" Type="http://schemas.openxmlformats.org/officeDocument/2006/relationships/ctrlProp" Target="../ctrlProps/ctrlProp42.xml"/><Relationship Id="rId48" Type="http://schemas.openxmlformats.org/officeDocument/2006/relationships/ctrlProp" Target="../ctrlProps/ctrlProp47.xml"/><Relationship Id="rId8" Type="http://schemas.openxmlformats.org/officeDocument/2006/relationships/ctrlProp" Target="../ctrlProps/ctrlProp7.xml"/><Relationship Id="rId3" Type="http://schemas.openxmlformats.org/officeDocument/2006/relationships/vmlDrawing" Target="../drawings/vmlDrawing4.v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38" Type="http://schemas.openxmlformats.org/officeDocument/2006/relationships/ctrlProp" Target="../ctrlProps/ctrlProp37.xml"/><Relationship Id="rId46" Type="http://schemas.openxmlformats.org/officeDocument/2006/relationships/ctrlProp" Target="../ctrlProps/ctrlProp45.xml"/><Relationship Id="rId20" Type="http://schemas.openxmlformats.org/officeDocument/2006/relationships/ctrlProp" Target="../ctrlProps/ctrlProp19.xml"/><Relationship Id="rId41" Type="http://schemas.openxmlformats.org/officeDocument/2006/relationships/ctrlProp" Target="../ctrlProps/ctrlProp40.xml"/><Relationship Id="rId1" Type="http://schemas.openxmlformats.org/officeDocument/2006/relationships/printerSettings" Target="../printerSettings/printerSettings7.bin"/><Relationship Id="rId6"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5" Type="http://schemas.openxmlformats.org/officeDocument/2006/relationships/comments" Target="../comments1.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3.xml"/><Relationship Id="rId13" Type="http://schemas.openxmlformats.org/officeDocument/2006/relationships/ctrlProp" Target="../ctrlProps/ctrlProp58.xml"/><Relationship Id="rId18" Type="http://schemas.openxmlformats.org/officeDocument/2006/relationships/ctrlProp" Target="../ctrlProps/ctrlProp63.xml"/><Relationship Id="rId26" Type="http://schemas.openxmlformats.org/officeDocument/2006/relationships/ctrlProp" Target="../ctrlProps/ctrlProp71.xml"/><Relationship Id="rId3" Type="http://schemas.openxmlformats.org/officeDocument/2006/relationships/vmlDrawing" Target="../drawings/vmlDrawing6.vml"/><Relationship Id="rId21" Type="http://schemas.openxmlformats.org/officeDocument/2006/relationships/ctrlProp" Target="../ctrlProps/ctrlProp66.xml"/><Relationship Id="rId7" Type="http://schemas.openxmlformats.org/officeDocument/2006/relationships/ctrlProp" Target="../ctrlProps/ctrlProp52.xml"/><Relationship Id="rId12" Type="http://schemas.openxmlformats.org/officeDocument/2006/relationships/ctrlProp" Target="../ctrlProps/ctrlProp57.xml"/><Relationship Id="rId17" Type="http://schemas.openxmlformats.org/officeDocument/2006/relationships/ctrlProp" Target="../ctrlProps/ctrlProp62.xml"/><Relationship Id="rId25" Type="http://schemas.openxmlformats.org/officeDocument/2006/relationships/ctrlProp" Target="../ctrlProps/ctrlProp70.xml"/><Relationship Id="rId2" Type="http://schemas.openxmlformats.org/officeDocument/2006/relationships/drawing" Target="../drawings/drawing7.xml"/><Relationship Id="rId16" Type="http://schemas.openxmlformats.org/officeDocument/2006/relationships/ctrlProp" Target="../ctrlProps/ctrlProp61.xml"/><Relationship Id="rId20" Type="http://schemas.openxmlformats.org/officeDocument/2006/relationships/ctrlProp" Target="../ctrlProps/ctrlProp65.xml"/><Relationship Id="rId29" Type="http://schemas.openxmlformats.org/officeDocument/2006/relationships/ctrlProp" Target="../ctrlProps/ctrlProp74.xml"/><Relationship Id="rId1" Type="http://schemas.openxmlformats.org/officeDocument/2006/relationships/printerSettings" Target="../printerSettings/printerSettings10.bin"/><Relationship Id="rId6" Type="http://schemas.openxmlformats.org/officeDocument/2006/relationships/ctrlProp" Target="../ctrlProps/ctrlProp51.xml"/><Relationship Id="rId11" Type="http://schemas.openxmlformats.org/officeDocument/2006/relationships/ctrlProp" Target="../ctrlProps/ctrlProp56.xml"/><Relationship Id="rId24" Type="http://schemas.openxmlformats.org/officeDocument/2006/relationships/ctrlProp" Target="../ctrlProps/ctrlProp69.xml"/><Relationship Id="rId5" Type="http://schemas.openxmlformats.org/officeDocument/2006/relationships/ctrlProp" Target="../ctrlProps/ctrlProp50.xml"/><Relationship Id="rId15" Type="http://schemas.openxmlformats.org/officeDocument/2006/relationships/ctrlProp" Target="../ctrlProps/ctrlProp60.xml"/><Relationship Id="rId23" Type="http://schemas.openxmlformats.org/officeDocument/2006/relationships/ctrlProp" Target="../ctrlProps/ctrlProp68.xml"/><Relationship Id="rId28" Type="http://schemas.openxmlformats.org/officeDocument/2006/relationships/ctrlProp" Target="../ctrlProps/ctrlProp73.xml"/><Relationship Id="rId10" Type="http://schemas.openxmlformats.org/officeDocument/2006/relationships/ctrlProp" Target="../ctrlProps/ctrlProp55.xml"/><Relationship Id="rId19" Type="http://schemas.openxmlformats.org/officeDocument/2006/relationships/ctrlProp" Target="../ctrlProps/ctrlProp64.xml"/><Relationship Id="rId4" Type="http://schemas.openxmlformats.org/officeDocument/2006/relationships/ctrlProp" Target="../ctrlProps/ctrlProp49.xml"/><Relationship Id="rId9" Type="http://schemas.openxmlformats.org/officeDocument/2006/relationships/ctrlProp" Target="../ctrlProps/ctrlProp54.xml"/><Relationship Id="rId14" Type="http://schemas.openxmlformats.org/officeDocument/2006/relationships/ctrlProp" Target="../ctrlProps/ctrlProp59.xml"/><Relationship Id="rId22" Type="http://schemas.openxmlformats.org/officeDocument/2006/relationships/ctrlProp" Target="../ctrlProps/ctrlProp67.xml"/><Relationship Id="rId27" Type="http://schemas.openxmlformats.org/officeDocument/2006/relationships/ctrlProp" Target="../ctrlProps/ctrlProp72.xml"/><Relationship Id="rId30" Type="http://schemas.openxmlformats.org/officeDocument/2006/relationships/ctrlProp" Target="../ctrlProps/ctrlProp75.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mailto:ResidentialEEApplications@ameren.com" TargetMode="Externa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A217"/>
  <sheetViews>
    <sheetView showGridLines="0" tabSelected="1" zoomScaleNormal="100" zoomScaleSheetLayoutView="80" zoomScalePageLayoutView="90" workbookViewId="0">
      <selection activeCell="D11" sqref="D11:S11"/>
    </sheetView>
  </sheetViews>
  <sheetFormatPr defaultColWidth="9.109375" defaultRowHeight="13.2"/>
  <cols>
    <col min="1" max="1" width="3.6640625" style="20" customWidth="1"/>
    <col min="2" max="2" width="5.6640625" style="20" customWidth="1"/>
    <col min="3" max="3" width="25.6640625" style="20" customWidth="1"/>
    <col min="4" max="6" width="3.33203125" style="20" customWidth="1"/>
    <col min="7" max="7" width="8" style="20" customWidth="1"/>
    <col min="8" max="8" width="10.6640625" style="20" customWidth="1"/>
    <col min="9" max="9" width="7.6640625" style="20" customWidth="1"/>
    <col min="10" max="10" width="5.6640625" style="20" customWidth="1"/>
    <col min="11" max="11" width="4" style="20" customWidth="1"/>
    <col min="12" max="12" width="2" style="20" customWidth="1"/>
    <col min="13" max="13" width="4" style="20" customWidth="1"/>
    <col min="14" max="14" width="7.109375" style="20" customWidth="1"/>
    <col min="15" max="15" width="4" style="20" customWidth="1"/>
    <col min="16" max="16" width="13.44140625" style="20" customWidth="1"/>
    <col min="17" max="17" width="2.88671875" style="20" customWidth="1"/>
    <col min="18" max="18" width="1" style="20" customWidth="1"/>
    <col min="19" max="19" width="2.88671875" style="20" customWidth="1"/>
    <col min="20" max="20" width="3.33203125" style="20" customWidth="1"/>
    <col min="21" max="21" width="6.88671875" style="20" customWidth="1"/>
    <col min="22" max="23" width="1" style="20" customWidth="1"/>
    <col min="24" max="24" width="2.5546875" style="20" customWidth="1"/>
    <col min="25" max="25" width="17.33203125" style="20" customWidth="1"/>
    <col min="26" max="26" width="3.6640625" style="20" customWidth="1"/>
    <col min="27" max="27" width="17.109375" style="20" bestFit="1" customWidth="1"/>
    <col min="28" max="16384" width="9.109375" style="20"/>
  </cols>
  <sheetData>
    <row r="1" spans="2:26" ht="27.9" customHeight="1">
      <c r="B1" s="879" t="s">
        <v>429</v>
      </c>
      <c r="C1" s="879"/>
      <c r="D1" s="879"/>
      <c r="E1" s="879"/>
      <c r="F1" s="879"/>
      <c r="G1" s="879"/>
      <c r="H1" s="879"/>
      <c r="I1" s="879"/>
      <c r="J1" s="879"/>
      <c r="K1" s="879"/>
      <c r="L1" s="879"/>
      <c r="M1" s="879"/>
      <c r="N1" s="879"/>
      <c r="O1" s="879"/>
      <c r="P1" s="879"/>
      <c r="Q1" s="879"/>
      <c r="R1" s="879"/>
      <c r="S1" s="879"/>
      <c r="T1" s="879"/>
      <c r="U1" s="879"/>
      <c r="V1" s="879"/>
      <c r="W1" s="879"/>
      <c r="X1" s="879"/>
      <c r="Y1" s="879"/>
    </row>
    <row r="2" spans="2:26" ht="23.25" customHeight="1">
      <c r="B2" s="880" t="s">
        <v>684</v>
      </c>
      <c r="C2" s="880"/>
      <c r="D2" s="880"/>
      <c r="E2" s="880"/>
      <c r="F2" s="880"/>
      <c r="G2" s="880"/>
      <c r="H2" s="880"/>
      <c r="I2" s="880"/>
      <c r="J2" s="880"/>
      <c r="K2" s="880"/>
      <c r="L2" s="880"/>
      <c r="M2" s="880"/>
      <c r="N2" s="880"/>
      <c r="O2" s="880"/>
      <c r="P2" s="880"/>
      <c r="Q2" s="880"/>
      <c r="R2" s="880"/>
      <c r="S2" s="880"/>
      <c r="T2" s="880"/>
      <c r="U2" s="880"/>
      <c r="V2" s="880"/>
      <c r="W2" s="880"/>
      <c r="X2" s="880"/>
      <c r="Y2" s="880"/>
    </row>
    <row r="3" spans="2:26" ht="45" customHeight="1">
      <c r="B3" s="881" t="s">
        <v>637</v>
      </c>
      <c r="C3" s="881"/>
      <c r="D3" s="881"/>
      <c r="E3" s="881"/>
      <c r="F3" s="881"/>
      <c r="G3" s="881"/>
      <c r="H3" s="881"/>
      <c r="I3" s="881"/>
      <c r="J3" s="881"/>
      <c r="K3" s="881"/>
      <c r="L3" s="881"/>
      <c r="M3" s="881"/>
      <c r="N3" s="881"/>
      <c r="O3" s="881"/>
      <c r="P3" s="881"/>
      <c r="Q3" s="881"/>
      <c r="R3" s="881"/>
      <c r="S3" s="881"/>
      <c r="T3" s="881"/>
      <c r="U3" s="881"/>
      <c r="V3" s="881"/>
      <c r="W3" s="881"/>
      <c r="X3" s="881"/>
      <c r="Y3" s="881"/>
    </row>
    <row r="4" spans="2:26" ht="19.5" customHeight="1" thickBot="1">
      <c r="B4" s="882" t="s">
        <v>586</v>
      </c>
      <c r="C4" s="882"/>
      <c r="D4" s="882"/>
      <c r="E4" s="882"/>
      <c r="F4" s="882"/>
      <c r="G4" s="882"/>
      <c r="H4" s="882"/>
      <c r="I4" s="882"/>
      <c r="J4" s="882"/>
      <c r="K4" s="882"/>
      <c r="L4" s="882"/>
      <c r="M4" s="882"/>
      <c r="N4" s="882"/>
      <c r="O4" s="882"/>
      <c r="P4" s="882"/>
      <c r="Q4" s="882"/>
      <c r="R4" s="882"/>
      <c r="S4" s="882"/>
      <c r="T4" s="882"/>
      <c r="U4" s="882"/>
      <c r="V4" s="882"/>
      <c r="W4" s="882"/>
      <c r="X4" s="882"/>
      <c r="Y4" s="882"/>
    </row>
    <row r="5" spans="2:26" ht="19.5" customHeight="1">
      <c r="B5" s="756" t="s">
        <v>699</v>
      </c>
      <c r="C5" s="757"/>
      <c r="D5" s="757"/>
      <c r="E5" s="757"/>
      <c r="F5" s="757"/>
      <c r="G5" s="757"/>
      <c r="H5" s="757"/>
      <c r="I5" s="757"/>
      <c r="J5" s="757"/>
      <c r="K5" s="757"/>
      <c r="L5" s="757"/>
      <c r="M5" s="757"/>
      <c r="N5" s="757"/>
      <c r="O5" s="757"/>
      <c r="P5" s="757"/>
      <c r="Q5" s="757"/>
      <c r="R5" s="757"/>
      <c r="S5" s="757"/>
      <c r="T5" s="757"/>
      <c r="U5" s="757"/>
      <c r="V5" s="757"/>
      <c r="W5" s="757"/>
      <c r="X5" s="757"/>
      <c r="Y5" s="758"/>
    </row>
    <row r="6" spans="2:26" s="200" customFormat="1" ht="39.75" customHeight="1">
      <c r="B6" s="901" t="s">
        <v>572</v>
      </c>
      <c r="C6" s="882"/>
      <c r="D6" s="882"/>
      <c r="E6" s="882"/>
      <c r="F6" s="882"/>
      <c r="G6" s="882"/>
      <c r="H6" s="882"/>
      <c r="I6" s="882"/>
      <c r="J6" s="882"/>
      <c r="K6" s="902" t="s">
        <v>907</v>
      </c>
      <c r="L6" s="902"/>
      <c r="M6" s="902"/>
      <c r="N6" s="902"/>
      <c r="O6" s="902"/>
      <c r="P6" s="902"/>
      <c r="Q6" s="902"/>
      <c r="R6" s="902"/>
      <c r="S6" s="902"/>
      <c r="T6" s="902"/>
      <c r="U6" s="902"/>
      <c r="V6" s="902"/>
      <c r="W6" s="902"/>
      <c r="X6" s="902"/>
      <c r="Y6" s="903"/>
    </row>
    <row r="7" spans="2:26" s="300" customFormat="1" ht="19.5" customHeight="1">
      <c r="B7" s="904" t="s">
        <v>700</v>
      </c>
      <c r="C7" s="905"/>
      <c r="D7" s="905"/>
      <c r="E7" s="905"/>
      <c r="F7" s="905"/>
      <c r="G7" s="905"/>
      <c r="H7" s="905"/>
      <c r="I7" s="905"/>
      <c r="J7" s="905"/>
      <c r="K7" s="905"/>
      <c r="L7" s="905"/>
      <c r="M7" s="905"/>
      <c r="N7" s="905"/>
      <c r="O7" s="905"/>
      <c r="P7" s="905"/>
      <c r="Q7" s="905"/>
      <c r="R7" s="905"/>
      <c r="S7" s="905"/>
      <c r="T7" s="905"/>
      <c r="U7" s="905"/>
      <c r="V7" s="905"/>
      <c r="W7" s="905"/>
      <c r="X7" s="905"/>
      <c r="Y7" s="906"/>
    </row>
    <row r="8" spans="2:26" s="300" customFormat="1" ht="60" customHeight="1">
      <c r="B8" s="907" t="s">
        <v>296</v>
      </c>
      <c r="C8" s="908"/>
      <c r="D8" s="908"/>
      <c r="E8" s="908"/>
      <c r="F8" s="908"/>
      <c r="G8" s="908"/>
      <c r="H8" s="908"/>
      <c r="I8" s="908"/>
      <c r="J8" s="908"/>
      <c r="K8" s="909" t="s">
        <v>527</v>
      </c>
      <c r="L8" s="909"/>
      <c r="M8" s="909"/>
      <c r="N8" s="909"/>
      <c r="O8" s="909"/>
      <c r="P8" s="909"/>
      <c r="Q8" s="909"/>
      <c r="R8" s="909"/>
      <c r="S8" s="909"/>
      <c r="T8" s="909"/>
      <c r="U8" s="909"/>
      <c r="V8" s="909"/>
      <c r="W8" s="909"/>
      <c r="X8" s="909"/>
      <c r="Y8" s="910"/>
    </row>
    <row r="9" spans="2:26" ht="19.5" customHeight="1">
      <c r="B9" s="883" t="s">
        <v>261</v>
      </c>
      <c r="C9" s="884"/>
      <c r="D9" s="884"/>
      <c r="E9" s="884"/>
      <c r="F9" s="884"/>
      <c r="G9" s="884"/>
      <c r="H9" s="884"/>
      <c r="I9" s="884"/>
      <c r="J9" s="884"/>
      <c r="K9" s="884"/>
      <c r="L9" s="884"/>
      <c r="M9" s="884"/>
      <c r="N9" s="884"/>
      <c r="O9" s="884"/>
      <c r="P9" s="884"/>
      <c r="Q9" s="884"/>
      <c r="R9" s="884"/>
      <c r="S9" s="884"/>
      <c r="T9" s="884"/>
      <c r="U9" s="884"/>
      <c r="V9" s="884"/>
      <c r="W9" s="884"/>
      <c r="X9" s="884"/>
      <c r="Y9" s="885"/>
    </row>
    <row r="10" spans="2:26" ht="24.75" hidden="1" customHeight="1">
      <c r="B10" s="201"/>
      <c r="C10" s="94" t="s">
        <v>259</v>
      </c>
      <c r="D10" s="888"/>
      <c r="E10" s="889"/>
      <c r="F10" s="889"/>
      <c r="G10" s="889"/>
      <c r="H10" s="889"/>
      <c r="I10" s="889"/>
      <c r="J10" s="889"/>
      <c r="K10" s="889"/>
      <c r="L10" s="890"/>
      <c r="M10" s="891"/>
      <c r="N10" s="891"/>
      <c r="O10" s="891"/>
      <c r="P10" s="891"/>
      <c r="Q10" s="891"/>
      <c r="R10" s="891"/>
      <c r="S10" s="891"/>
      <c r="T10" s="891"/>
      <c r="U10" s="891"/>
      <c r="V10" s="891"/>
      <c r="W10" s="891"/>
      <c r="X10" s="891"/>
      <c r="Y10" s="892"/>
    </row>
    <row r="11" spans="2:26" s="202" customFormat="1" ht="24" customHeight="1">
      <c r="B11" s="886" t="s">
        <v>256</v>
      </c>
      <c r="C11" s="887"/>
      <c r="D11" s="896"/>
      <c r="E11" s="897"/>
      <c r="F11" s="897"/>
      <c r="G11" s="897"/>
      <c r="H11" s="897"/>
      <c r="I11" s="897"/>
      <c r="J11" s="897"/>
      <c r="K11" s="897"/>
      <c r="L11" s="897"/>
      <c r="M11" s="897"/>
      <c r="N11" s="897"/>
      <c r="O11" s="897"/>
      <c r="P11" s="897"/>
      <c r="Q11" s="897"/>
      <c r="R11" s="897"/>
      <c r="S11" s="898"/>
      <c r="T11" s="893" t="s">
        <v>614</v>
      </c>
      <c r="U11" s="894"/>
      <c r="V11" s="894"/>
      <c r="W11" s="894"/>
      <c r="X11" s="895"/>
      <c r="Y11" s="167"/>
    </row>
    <row r="12" spans="2:26" s="202" customFormat="1" ht="24" customHeight="1">
      <c r="B12" s="886" t="s">
        <v>255</v>
      </c>
      <c r="C12" s="887"/>
      <c r="D12" s="977"/>
      <c r="E12" s="978"/>
      <c r="F12" s="978"/>
      <c r="G12" s="978"/>
      <c r="H12" s="978"/>
      <c r="I12" s="978"/>
      <c r="J12" s="978"/>
      <c r="K12" s="978"/>
      <c r="L12" s="799" t="s">
        <v>257</v>
      </c>
      <c r="M12" s="800"/>
      <c r="N12" s="887"/>
      <c r="O12" s="899"/>
      <c r="P12" s="899"/>
      <c r="Q12" s="899"/>
      <c r="R12" s="899"/>
      <c r="S12" s="899"/>
      <c r="T12" s="168" t="s">
        <v>55</v>
      </c>
      <c r="U12" s="900" t="s">
        <v>313</v>
      </c>
      <c r="V12" s="900"/>
      <c r="W12" s="900"/>
      <c r="X12" s="900"/>
      <c r="Y12" s="302"/>
    </row>
    <row r="13" spans="2:26" s="203" customFormat="1" ht="24" customHeight="1">
      <c r="B13" s="886" t="s">
        <v>314</v>
      </c>
      <c r="C13" s="887"/>
      <c r="D13" s="801"/>
      <c r="E13" s="802"/>
      <c r="F13" s="802"/>
      <c r="G13" s="802"/>
      <c r="H13" s="802"/>
      <c r="I13" s="802"/>
      <c r="J13" s="802"/>
      <c r="K13" s="802"/>
      <c r="L13" s="802"/>
      <c r="M13" s="802"/>
      <c r="N13" s="802"/>
      <c r="O13" s="802"/>
      <c r="P13" s="802"/>
      <c r="Q13" s="802"/>
      <c r="R13" s="802"/>
      <c r="S13" s="803"/>
      <c r="T13" s="799" t="s">
        <v>312</v>
      </c>
      <c r="U13" s="800"/>
      <c r="V13" s="800"/>
      <c r="W13" s="800"/>
      <c r="X13" s="800"/>
      <c r="Y13" s="210"/>
    </row>
    <row r="14" spans="2:26" s="203" customFormat="1" ht="24" customHeight="1">
      <c r="B14" s="855" t="s">
        <v>667</v>
      </c>
      <c r="C14" s="854"/>
      <c r="D14" s="850"/>
      <c r="E14" s="851"/>
      <c r="F14" s="852"/>
      <c r="G14" s="853" t="s">
        <v>668</v>
      </c>
      <c r="H14" s="853"/>
      <c r="I14" s="854"/>
      <c r="J14" s="850"/>
      <c r="K14" s="851"/>
      <c r="L14" s="982" t="s">
        <v>669</v>
      </c>
      <c r="M14" s="853"/>
      <c r="N14" s="853"/>
      <c r="O14" s="853"/>
      <c r="P14" s="853"/>
      <c r="Q14" s="853"/>
      <c r="R14" s="853"/>
      <c r="S14" s="853"/>
      <c r="T14" s="983"/>
      <c r="U14" s="984"/>
      <c r="V14" s="984"/>
      <c r="W14" s="984"/>
      <c r="X14" s="984"/>
      <c r="Y14" s="985"/>
    </row>
    <row r="15" spans="2:26" s="203" customFormat="1" ht="24" customHeight="1">
      <c r="B15" s="856" t="s">
        <v>315</v>
      </c>
      <c r="C15" s="857"/>
      <c r="D15" s="812"/>
      <c r="E15" s="813"/>
      <c r="F15" s="814"/>
      <c r="G15" s="799" t="s">
        <v>317</v>
      </c>
      <c r="H15" s="800"/>
      <c r="I15" s="800"/>
      <c r="J15" s="812"/>
      <c r="K15" s="813"/>
      <c r="L15" s="900" t="s">
        <v>521</v>
      </c>
      <c r="M15" s="900"/>
      <c r="N15" s="900"/>
      <c r="O15" s="812"/>
      <c r="P15" s="813"/>
      <c r="Q15" s="813"/>
      <c r="R15" s="813"/>
      <c r="S15" s="814"/>
      <c r="T15" s="979" t="s">
        <v>432</v>
      </c>
      <c r="U15" s="980"/>
      <c r="V15" s="980"/>
      <c r="W15" s="980"/>
      <c r="X15" s="981"/>
      <c r="Y15" s="199"/>
      <c r="Z15" s="301"/>
    </row>
    <row r="16" spans="2:26" s="203" customFormat="1" ht="24" customHeight="1">
      <c r="B16" s="858" t="s">
        <v>517</v>
      </c>
      <c r="C16" s="859"/>
      <c r="D16" s="859"/>
      <c r="E16" s="859"/>
      <c r="F16" s="859"/>
      <c r="G16" s="859"/>
      <c r="H16" s="859"/>
      <c r="I16" s="859"/>
      <c r="J16" s="859"/>
      <c r="K16" s="859"/>
      <c r="L16" s="859"/>
      <c r="M16" s="859"/>
      <c r="N16" s="859"/>
      <c r="O16" s="859"/>
      <c r="P16" s="859"/>
      <c r="Q16" s="859"/>
      <c r="R16" s="859"/>
      <c r="S16" s="859"/>
      <c r="T16" s="859"/>
      <c r="U16" s="859"/>
      <c r="V16" s="859"/>
      <c r="W16" s="859"/>
      <c r="X16" s="859"/>
      <c r="Y16" s="860"/>
    </row>
    <row r="17" spans="2:25" s="203" customFormat="1" ht="24" customHeight="1">
      <c r="B17" s="837" t="s">
        <v>319</v>
      </c>
      <c r="C17" s="838"/>
      <c r="D17" s="841"/>
      <c r="E17" s="841"/>
      <c r="F17" s="841"/>
      <c r="G17" s="841"/>
      <c r="H17" s="841"/>
      <c r="I17" s="841"/>
      <c r="J17" s="841"/>
      <c r="K17" s="841"/>
      <c r="L17" s="841"/>
      <c r="M17" s="842" t="s">
        <v>284</v>
      </c>
      <c r="N17" s="815"/>
      <c r="O17" s="815"/>
      <c r="P17" s="841"/>
      <c r="Q17" s="841"/>
      <c r="R17" s="841"/>
      <c r="S17" s="841"/>
      <c r="T17" s="841"/>
      <c r="U17" s="793" t="s">
        <v>311</v>
      </c>
      <c r="V17" s="843"/>
      <c r="W17" s="843"/>
      <c r="X17" s="843"/>
      <c r="Y17" s="170"/>
    </row>
    <row r="18" spans="2:25" s="203" customFormat="1" ht="24" customHeight="1">
      <c r="B18" s="833" t="s">
        <v>60</v>
      </c>
      <c r="C18" s="808"/>
      <c r="D18" s="812"/>
      <c r="E18" s="813"/>
      <c r="F18" s="813"/>
      <c r="G18" s="813"/>
      <c r="H18" s="814"/>
      <c r="I18" s="842" t="s">
        <v>289</v>
      </c>
      <c r="J18" s="842"/>
      <c r="K18" s="842"/>
      <c r="L18" s="842"/>
      <c r="M18" s="841"/>
      <c r="N18" s="841"/>
      <c r="O18" s="841"/>
      <c r="P18" s="311" t="s">
        <v>61</v>
      </c>
      <c r="Q18" s="844"/>
      <c r="R18" s="845"/>
      <c r="S18" s="845"/>
      <c r="T18" s="846"/>
      <c r="U18" s="847"/>
      <c r="V18" s="848"/>
      <c r="W18" s="848"/>
      <c r="X18" s="848"/>
      <c r="Y18" s="849"/>
    </row>
    <row r="19" spans="2:25" ht="24" customHeight="1">
      <c r="B19" s="858" t="s">
        <v>518</v>
      </c>
      <c r="C19" s="859"/>
      <c r="D19" s="859"/>
      <c r="E19" s="859"/>
      <c r="F19" s="859"/>
      <c r="G19" s="859"/>
      <c r="H19" s="859"/>
      <c r="I19" s="859"/>
      <c r="J19" s="859"/>
      <c r="K19" s="859"/>
      <c r="L19" s="859"/>
      <c r="M19" s="859"/>
      <c r="N19" s="859"/>
      <c r="O19" s="859"/>
      <c r="P19" s="859"/>
      <c r="Q19" s="859"/>
      <c r="R19" s="859"/>
      <c r="S19" s="859"/>
      <c r="T19" s="859"/>
      <c r="U19" s="859"/>
      <c r="V19" s="859"/>
      <c r="W19" s="859"/>
      <c r="X19" s="859"/>
      <c r="Y19" s="860"/>
    </row>
    <row r="20" spans="2:25" s="203" customFormat="1" ht="24" customHeight="1">
      <c r="B20" s="837" t="s">
        <v>319</v>
      </c>
      <c r="C20" s="838"/>
      <c r="D20" s="841"/>
      <c r="E20" s="841"/>
      <c r="F20" s="841"/>
      <c r="G20" s="841"/>
      <c r="H20" s="841"/>
      <c r="I20" s="841"/>
      <c r="J20" s="841"/>
      <c r="K20" s="841"/>
      <c r="L20" s="841"/>
      <c r="M20" s="815" t="s">
        <v>287</v>
      </c>
      <c r="N20" s="815"/>
      <c r="O20" s="815"/>
      <c r="P20" s="841"/>
      <c r="Q20" s="841"/>
      <c r="R20" s="841"/>
      <c r="S20" s="841"/>
      <c r="T20" s="841"/>
      <c r="U20" s="793" t="s">
        <v>311</v>
      </c>
      <c r="V20" s="843"/>
      <c r="W20" s="843"/>
      <c r="X20" s="843"/>
      <c r="Y20" s="169"/>
    </row>
    <row r="21" spans="2:25" s="203" customFormat="1" ht="24" customHeight="1">
      <c r="B21" s="839" t="s">
        <v>60</v>
      </c>
      <c r="C21" s="840"/>
      <c r="D21" s="812"/>
      <c r="E21" s="813"/>
      <c r="F21" s="813"/>
      <c r="G21" s="813"/>
      <c r="H21" s="814"/>
      <c r="I21" s="815" t="s">
        <v>288</v>
      </c>
      <c r="J21" s="815"/>
      <c r="K21" s="815"/>
      <c r="L21" s="815"/>
      <c r="M21" s="816"/>
      <c r="N21" s="816"/>
      <c r="O21" s="816"/>
      <c r="P21" s="312" t="s">
        <v>250</v>
      </c>
      <c r="Q21" s="844"/>
      <c r="R21" s="845"/>
      <c r="S21" s="845"/>
      <c r="T21" s="846"/>
      <c r="U21" s="793" t="s">
        <v>571</v>
      </c>
      <c r="V21" s="843"/>
      <c r="W21" s="843"/>
      <c r="X21" s="843"/>
      <c r="Y21" s="313"/>
    </row>
    <row r="22" spans="2:25" ht="24" customHeight="1">
      <c r="B22" s="823" t="s">
        <v>275</v>
      </c>
      <c r="C22" s="824"/>
      <c r="D22" s="824"/>
      <c r="E22" s="824"/>
      <c r="F22" s="824"/>
      <c r="G22" s="824"/>
      <c r="H22" s="824"/>
      <c r="I22" s="824"/>
      <c r="J22" s="824"/>
      <c r="K22" s="824"/>
      <c r="L22" s="824"/>
      <c r="M22" s="824"/>
      <c r="N22" s="824"/>
      <c r="O22" s="824"/>
      <c r="P22" s="824"/>
      <c r="Q22" s="824"/>
      <c r="R22" s="824"/>
      <c r="S22" s="824"/>
      <c r="T22" s="824"/>
      <c r="U22" s="824"/>
      <c r="V22" s="824"/>
      <c r="W22" s="824"/>
      <c r="X22" s="824"/>
      <c r="Y22" s="825"/>
    </row>
    <row r="23" spans="2:25" s="203" customFormat="1" ht="24" customHeight="1">
      <c r="B23" s="826"/>
      <c r="C23" s="827"/>
      <c r="D23" s="827"/>
      <c r="E23" s="827"/>
      <c r="F23" s="827"/>
      <c r="G23" s="827"/>
      <c r="H23" s="827"/>
      <c r="I23" s="827"/>
      <c r="J23" s="827"/>
      <c r="K23" s="827"/>
      <c r="L23" s="827"/>
      <c r="M23" s="827"/>
      <c r="N23" s="827"/>
      <c r="O23" s="827"/>
      <c r="P23" s="827"/>
      <c r="Q23" s="827"/>
      <c r="R23" s="827"/>
      <c r="S23" s="827"/>
      <c r="T23" s="827"/>
      <c r="U23" s="827"/>
      <c r="V23" s="827"/>
      <c r="W23" s="827"/>
      <c r="X23" s="827"/>
      <c r="Y23" s="828"/>
    </row>
    <row r="24" spans="2:25" s="203" customFormat="1" ht="24" customHeight="1">
      <c r="B24" s="826"/>
      <c r="C24" s="827"/>
      <c r="D24" s="827"/>
      <c r="E24" s="827"/>
      <c r="F24" s="827"/>
      <c r="G24" s="827"/>
      <c r="H24" s="827"/>
      <c r="I24" s="827"/>
      <c r="J24" s="827"/>
      <c r="K24" s="827"/>
      <c r="L24" s="827"/>
      <c r="M24" s="827"/>
      <c r="N24" s="827"/>
      <c r="O24" s="827"/>
      <c r="P24" s="827"/>
      <c r="Q24" s="827"/>
      <c r="R24" s="827"/>
      <c r="S24" s="827"/>
      <c r="T24" s="827"/>
      <c r="U24" s="827"/>
      <c r="V24" s="827"/>
      <c r="W24" s="827"/>
      <c r="X24" s="827"/>
      <c r="Y24" s="828"/>
    </row>
    <row r="25" spans="2:25" ht="24" customHeight="1">
      <c r="B25" s="826"/>
      <c r="C25" s="827"/>
      <c r="D25" s="827"/>
      <c r="E25" s="827"/>
      <c r="F25" s="827"/>
      <c r="G25" s="827"/>
      <c r="H25" s="827"/>
      <c r="I25" s="827"/>
      <c r="J25" s="827"/>
      <c r="K25" s="827"/>
      <c r="L25" s="827"/>
      <c r="M25" s="827"/>
      <c r="N25" s="827"/>
      <c r="O25" s="827"/>
      <c r="P25" s="827"/>
      <c r="Q25" s="827"/>
      <c r="R25" s="827"/>
      <c r="S25" s="827"/>
      <c r="T25" s="827"/>
      <c r="U25" s="827"/>
      <c r="V25" s="827"/>
      <c r="W25" s="827"/>
      <c r="X25" s="827"/>
      <c r="Y25" s="828"/>
    </row>
    <row r="26" spans="2:25" s="203" customFormat="1" ht="20.100000000000001" customHeight="1" thickBot="1">
      <c r="B26" s="829"/>
      <c r="C26" s="830"/>
      <c r="D26" s="830"/>
      <c r="E26" s="830"/>
      <c r="F26" s="830"/>
      <c r="G26" s="830"/>
      <c r="H26" s="830"/>
      <c r="I26" s="830"/>
      <c r="J26" s="830"/>
      <c r="K26" s="830"/>
      <c r="L26" s="830"/>
      <c r="M26" s="830"/>
      <c r="N26" s="830"/>
      <c r="O26" s="830"/>
      <c r="P26" s="830"/>
      <c r="Q26" s="830"/>
      <c r="R26" s="830"/>
      <c r="S26" s="830"/>
      <c r="T26" s="830"/>
      <c r="U26" s="830"/>
      <c r="V26" s="830"/>
      <c r="W26" s="830"/>
      <c r="X26" s="830"/>
      <c r="Y26" s="831"/>
    </row>
    <row r="27" spans="2:25" s="203" customFormat="1" ht="5.0999999999999996" customHeight="1" thickBot="1">
      <c r="B27" s="832"/>
      <c r="C27" s="832"/>
      <c r="D27" s="832"/>
      <c r="E27" s="832"/>
      <c r="F27" s="832"/>
      <c r="G27" s="832"/>
      <c r="H27" s="832"/>
      <c r="I27" s="832"/>
      <c r="J27" s="832"/>
      <c r="K27" s="832"/>
      <c r="L27" s="832"/>
      <c r="M27" s="832"/>
      <c r="N27" s="832"/>
      <c r="O27" s="832"/>
      <c r="P27" s="832"/>
      <c r="Q27" s="832"/>
      <c r="R27" s="832"/>
      <c r="S27" s="832"/>
      <c r="T27" s="832"/>
      <c r="U27" s="832"/>
      <c r="V27" s="832"/>
      <c r="W27" s="832"/>
      <c r="X27" s="832"/>
      <c r="Y27" s="832"/>
    </row>
    <row r="28" spans="2:25" s="203" customFormat="1" ht="20.100000000000001" customHeight="1">
      <c r="B28" s="708" t="s">
        <v>615</v>
      </c>
      <c r="C28" s="709"/>
      <c r="D28" s="709"/>
      <c r="E28" s="709"/>
      <c r="F28" s="709"/>
      <c r="G28" s="709"/>
      <c r="H28" s="709"/>
      <c r="I28" s="709"/>
      <c r="J28" s="709"/>
      <c r="K28" s="709"/>
      <c r="L28" s="709"/>
      <c r="M28" s="709"/>
      <c r="N28" s="709"/>
      <c r="O28" s="709"/>
      <c r="P28" s="709"/>
      <c r="Q28" s="709"/>
      <c r="R28" s="709"/>
      <c r="S28" s="709"/>
      <c r="T28" s="709"/>
      <c r="U28" s="709"/>
      <c r="V28" s="709"/>
      <c r="W28" s="709"/>
      <c r="X28" s="709"/>
      <c r="Y28" s="710"/>
    </row>
    <row r="29" spans="2:25" s="203" customFormat="1" ht="24.75" customHeight="1">
      <c r="B29" s="833" t="s">
        <v>650</v>
      </c>
      <c r="C29" s="808"/>
      <c r="D29" s="804"/>
      <c r="E29" s="805"/>
      <c r="F29" s="805"/>
      <c r="G29" s="805"/>
      <c r="H29" s="805"/>
      <c r="I29" s="805"/>
      <c r="J29" s="805"/>
      <c r="K29" s="805"/>
      <c r="L29" s="805"/>
      <c r="M29" s="805"/>
      <c r="N29" s="806"/>
      <c r="O29" s="807" t="s">
        <v>322</v>
      </c>
      <c r="P29" s="808"/>
      <c r="Q29" s="809"/>
      <c r="R29" s="810"/>
      <c r="S29" s="810"/>
      <c r="T29" s="810"/>
      <c r="U29" s="810"/>
      <c r="V29" s="810"/>
      <c r="W29" s="810"/>
      <c r="X29" s="810"/>
      <c r="Y29" s="811"/>
    </row>
    <row r="30" spans="2:25" ht="24.75" customHeight="1">
      <c r="B30" s="833" t="s">
        <v>657</v>
      </c>
      <c r="C30" s="808"/>
      <c r="D30" s="792"/>
      <c r="E30" s="792"/>
      <c r="F30" s="792"/>
      <c r="G30" s="792"/>
      <c r="H30" s="792"/>
      <c r="I30" s="793" t="s">
        <v>323</v>
      </c>
      <c r="J30" s="793"/>
      <c r="K30" s="794"/>
      <c r="L30" s="794"/>
      <c r="M30" s="794"/>
      <c r="N30" s="794"/>
      <c r="O30" s="795" t="s">
        <v>324</v>
      </c>
      <c r="P30" s="795"/>
      <c r="Q30" s="796"/>
      <c r="R30" s="797"/>
      <c r="S30" s="797"/>
      <c r="T30" s="797"/>
      <c r="U30" s="797"/>
      <c r="V30" s="797"/>
      <c r="W30" s="797"/>
      <c r="X30" s="797"/>
      <c r="Y30" s="798"/>
    </row>
    <row r="31" spans="2:25" ht="24.75" customHeight="1" thickBot="1">
      <c r="B31" s="834" t="s">
        <v>327</v>
      </c>
      <c r="C31" s="724"/>
      <c r="D31" s="720"/>
      <c r="E31" s="721"/>
      <c r="F31" s="721"/>
      <c r="G31" s="721"/>
      <c r="H31" s="722"/>
      <c r="I31" s="723" t="s">
        <v>328</v>
      </c>
      <c r="J31" s="724"/>
      <c r="K31" s="720"/>
      <c r="L31" s="721"/>
      <c r="M31" s="721"/>
      <c r="N31" s="722"/>
      <c r="O31" s="725" t="s">
        <v>329</v>
      </c>
      <c r="P31" s="724"/>
      <c r="Q31" s="720"/>
      <c r="R31" s="721"/>
      <c r="S31" s="721"/>
      <c r="T31" s="721"/>
      <c r="U31" s="721"/>
      <c r="V31" s="721"/>
      <c r="W31" s="721"/>
      <c r="X31" s="721"/>
      <c r="Y31" s="726"/>
    </row>
    <row r="32" spans="2:25" ht="5.0999999999999996" customHeight="1" thickBot="1">
      <c r="B32" s="835"/>
      <c r="C32" s="835"/>
      <c r="D32" s="835"/>
      <c r="E32" s="835"/>
      <c r="F32" s="835"/>
      <c r="G32" s="835"/>
      <c r="H32" s="835"/>
      <c r="I32" s="835"/>
      <c r="J32" s="835"/>
      <c r="K32" s="835"/>
      <c r="L32" s="835"/>
      <c r="M32" s="835"/>
      <c r="N32" s="835"/>
      <c r="O32" s="835"/>
      <c r="P32" s="835"/>
      <c r="Q32" s="835"/>
      <c r="R32" s="835"/>
      <c r="S32" s="835"/>
      <c r="T32" s="835"/>
      <c r="U32" s="835"/>
      <c r="V32" s="835"/>
      <c r="W32" s="835"/>
      <c r="X32" s="835"/>
      <c r="Y32" s="835"/>
    </row>
    <row r="33" spans="2:25" ht="24.75" customHeight="1">
      <c r="B33" s="836" t="s">
        <v>651</v>
      </c>
      <c r="C33" s="821"/>
      <c r="D33" s="817"/>
      <c r="E33" s="818"/>
      <c r="F33" s="818"/>
      <c r="G33" s="818"/>
      <c r="H33" s="818"/>
      <c r="I33" s="818"/>
      <c r="J33" s="818"/>
      <c r="K33" s="818"/>
      <c r="L33" s="818"/>
      <c r="M33" s="818"/>
      <c r="N33" s="819"/>
      <c r="O33" s="820" t="s">
        <v>322</v>
      </c>
      <c r="P33" s="821"/>
      <c r="Q33" s="817"/>
      <c r="R33" s="818"/>
      <c r="S33" s="818"/>
      <c r="T33" s="818"/>
      <c r="U33" s="818"/>
      <c r="V33" s="818"/>
      <c r="W33" s="818"/>
      <c r="X33" s="818"/>
      <c r="Y33" s="822"/>
    </row>
    <row r="34" spans="2:25" ht="24.75" customHeight="1">
      <c r="B34" s="837" t="s">
        <v>657</v>
      </c>
      <c r="C34" s="838"/>
      <c r="D34" s="792"/>
      <c r="E34" s="792"/>
      <c r="F34" s="792"/>
      <c r="G34" s="792"/>
      <c r="H34" s="792"/>
      <c r="I34" s="793" t="s">
        <v>323</v>
      </c>
      <c r="J34" s="793"/>
      <c r="K34" s="794"/>
      <c r="L34" s="794"/>
      <c r="M34" s="794"/>
      <c r="N34" s="794"/>
      <c r="O34" s="795" t="s">
        <v>324</v>
      </c>
      <c r="P34" s="795"/>
      <c r="Q34" s="796"/>
      <c r="R34" s="797"/>
      <c r="S34" s="797"/>
      <c r="T34" s="797"/>
      <c r="U34" s="797"/>
      <c r="V34" s="797"/>
      <c r="W34" s="797"/>
      <c r="X34" s="797"/>
      <c r="Y34" s="798"/>
    </row>
    <row r="35" spans="2:25" ht="24.75" customHeight="1" thickBot="1">
      <c r="B35" s="834" t="s">
        <v>327</v>
      </c>
      <c r="C35" s="724"/>
      <c r="D35" s="720"/>
      <c r="E35" s="721"/>
      <c r="F35" s="721"/>
      <c r="G35" s="721"/>
      <c r="H35" s="722"/>
      <c r="I35" s="723" t="s">
        <v>328</v>
      </c>
      <c r="J35" s="724"/>
      <c r="K35" s="720"/>
      <c r="L35" s="721"/>
      <c r="M35" s="721"/>
      <c r="N35" s="722"/>
      <c r="O35" s="725" t="s">
        <v>329</v>
      </c>
      <c r="P35" s="724"/>
      <c r="Q35" s="720"/>
      <c r="R35" s="721"/>
      <c r="S35" s="721"/>
      <c r="T35" s="721"/>
      <c r="U35" s="721"/>
      <c r="V35" s="721"/>
      <c r="W35" s="721"/>
      <c r="X35" s="721"/>
      <c r="Y35" s="726"/>
    </row>
    <row r="36" spans="2:25" ht="5.0999999999999996" customHeight="1" thickBot="1">
      <c r="B36" s="861"/>
      <c r="C36" s="861"/>
      <c r="D36" s="861"/>
      <c r="E36" s="861"/>
      <c r="F36" s="861"/>
      <c r="G36" s="861"/>
      <c r="H36" s="861"/>
      <c r="I36" s="861"/>
      <c r="J36" s="861"/>
      <c r="K36" s="861"/>
      <c r="L36" s="861"/>
      <c r="M36" s="861"/>
      <c r="N36" s="861"/>
      <c r="O36" s="861"/>
      <c r="P36" s="861"/>
      <c r="Q36" s="861"/>
      <c r="R36" s="861"/>
      <c r="S36" s="861"/>
      <c r="T36" s="861"/>
      <c r="U36" s="861"/>
      <c r="V36" s="861"/>
      <c r="W36" s="861"/>
      <c r="X36" s="861"/>
      <c r="Y36" s="861"/>
    </row>
    <row r="37" spans="2:25" ht="24.75" customHeight="1">
      <c r="B37" s="756" t="s">
        <v>658</v>
      </c>
      <c r="C37" s="757"/>
      <c r="D37" s="757"/>
      <c r="E37" s="757"/>
      <c r="F37" s="757"/>
      <c r="G37" s="757"/>
      <c r="H37" s="757"/>
      <c r="I37" s="757"/>
      <c r="J37" s="757"/>
      <c r="K37" s="757"/>
      <c r="L37" s="757"/>
      <c r="M37" s="757"/>
      <c r="N37" s="757"/>
      <c r="O37" s="757"/>
      <c r="P37" s="757"/>
      <c r="Q37" s="757"/>
      <c r="R37" s="757"/>
      <c r="S37" s="757"/>
      <c r="T37" s="757"/>
      <c r="U37" s="757"/>
      <c r="V37" s="757"/>
      <c r="W37" s="757"/>
      <c r="X37" s="757"/>
      <c r="Y37" s="758"/>
    </row>
    <row r="38" spans="2:25" ht="24.75" customHeight="1">
      <c r="B38" s="166" t="s">
        <v>654</v>
      </c>
      <c r="C38" s="877" t="s">
        <v>260</v>
      </c>
      <c r="D38" s="878"/>
      <c r="E38" s="878"/>
      <c r="F38" s="878"/>
      <c r="G38" s="878"/>
      <c r="H38" s="878" t="s">
        <v>283</v>
      </c>
      <c r="I38" s="878"/>
      <c r="J38" s="878"/>
      <c r="K38" s="878" t="s">
        <v>272</v>
      </c>
      <c r="L38" s="878"/>
      <c r="M38" s="878"/>
      <c r="N38" s="914" t="s">
        <v>262</v>
      </c>
      <c r="O38" s="915"/>
      <c r="P38" s="877"/>
      <c r="Q38" s="914" t="s">
        <v>273</v>
      </c>
      <c r="R38" s="915"/>
      <c r="S38" s="915"/>
      <c r="T38" s="915"/>
      <c r="U38" s="915"/>
      <c r="V38" s="915"/>
      <c r="W38" s="915"/>
      <c r="X38" s="877"/>
      <c r="Y38" s="165" t="s">
        <v>290</v>
      </c>
    </row>
    <row r="39" spans="2:25" ht="19.5" customHeight="1">
      <c r="B39" s="862" t="s">
        <v>655</v>
      </c>
      <c r="C39" s="864" t="s">
        <v>19</v>
      </c>
      <c r="D39" s="865"/>
      <c r="E39" s="865"/>
      <c r="F39" s="865"/>
      <c r="G39" s="865"/>
      <c r="H39" s="79">
        <f>IF(Y11=Measures!B1,Measures!B2,IF(Y11=Measures!C1,Measures!C2,IF(Y11=Measures!D1,Measures!D2,0)))</f>
        <v>0</v>
      </c>
      <c r="I39" s="866" t="s">
        <v>291</v>
      </c>
      <c r="J39" s="867"/>
      <c r="K39" s="868">
        <f>D40-D41</f>
        <v>0</v>
      </c>
      <c r="L39" s="869"/>
      <c r="M39" s="870"/>
      <c r="N39" s="911"/>
      <c r="O39" s="912"/>
      <c r="P39" s="913"/>
      <c r="Q39" s="916">
        <f>H39*K39</f>
        <v>0</v>
      </c>
      <c r="R39" s="917"/>
      <c r="S39" s="917"/>
      <c r="T39" s="917"/>
      <c r="U39" s="917"/>
      <c r="V39" s="917"/>
      <c r="W39" s="917"/>
      <c r="X39" s="918"/>
      <c r="Y39" s="163">
        <f>N39-Q39</f>
        <v>0</v>
      </c>
    </row>
    <row r="40" spans="2:25" ht="19.5" customHeight="1">
      <c r="B40" s="554"/>
      <c r="C40" s="192" t="s">
        <v>659</v>
      </c>
      <c r="D40" s="871"/>
      <c r="E40" s="872"/>
      <c r="F40" s="872"/>
      <c r="G40" s="873"/>
      <c r="H40" s="874" t="s">
        <v>645</v>
      </c>
      <c r="I40" s="875"/>
      <c r="J40" s="875"/>
      <c r="K40" s="875"/>
      <c r="L40" s="875"/>
      <c r="M40" s="875"/>
      <c r="N40" s="875"/>
      <c r="O40" s="875"/>
      <c r="P40" s="875"/>
      <c r="Q40" s="875"/>
      <c r="R40" s="875"/>
      <c r="S40" s="875"/>
      <c r="T40" s="875"/>
      <c r="U40" s="875"/>
      <c r="V40" s="875"/>
      <c r="W40" s="875"/>
      <c r="X40" s="875"/>
      <c r="Y40" s="876"/>
    </row>
    <row r="41" spans="2:25" ht="19.5" customHeight="1" thickBot="1">
      <c r="B41" s="555"/>
      <c r="C41" s="171" t="s">
        <v>660</v>
      </c>
      <c r="D41" s="786"/>
      <c r="E41" s="787"/>
      <c r="F41" s="787"/>
      <c r="G41" s="788"/>
      <c r="H41" s="632" t="s">
        <v>617</v>
      </c>
      <c r="I41" s="633"/>
      <c r="J41" s="633"/>
      <c r="K41" s="633"/>
      <c r="L41" s="633"/>
      <c r="M41" s="633"/>
      <c r="N41" s="633"/>
      <c r="O41" s="633"/>
      <c r="P41" s="633"/>
      <c r="Q41" s="633"/>
      <c r="R41" s="633"/>
      <c r="S41" s="633"/>
      <c r="T41" s="633"/>
      <c r="U41" s="633"/>
      <c r="V41" s="633"/>
      <c r="W41" s="633"/>
      <c r="X41" s="633"/>
      <c r="Y41" s="634"/>
    </row>
    <row r="42" spans="2:25" ht="5.0999999999999996" customHeight="1" thickBot="1">
      <c r="B42" s="863"/>
      <c r="C42" s="863"/>
      <c r="D42" s="863"/>
      <c r="E42" s="863"/>
      <c r="F42" s="863"/>
      <c r="G42" s="863"/>
      <c r="H42" s="863"/>
      <c r="I42" s="863"/>
      <c r="J42" s="863"/>
      <c r="K42" s="863"/>
      <c r="L42" s="863"/>
      <c r="M42" s="863"/>
      <c r="N42" s="863"/>
      <c r="O42" s="863"/>
      <c r="P42" s="863"/>
      <c r="Q42" s="863"/>
      <c r="R42" s="863"/>
      <c r="S42" s="863"/>
      <c r="T42" s="863"/>
      <c r="U42" s="863"/>
      <c r="V42" s="863"/>
      <c r="W42" s="863"/>
      <c r="X42" s="863"/>
      <c r="Y42" s="863"/>
    </row>
    <row r="43" spans="2:25" ht="19.5" customHeight="1">
      <c r="B43" s="553" t="s">
        <v>655</v>
      </c>
      <c r="C43" s="556" t="s">
        <v>242</v>
      </c>
      <c r="D43" s="557"/>
      <c r="E43" s="557"/>
      <c r="F43" s="557"/>
      <c r="G43" s="557"/>
      <c r="H43" s="172" t="b">
        <f>IF(C43=Measures!I18,IF(Y11=Measures!B1,Measures!B3,IF(Y11=Measures!C1,Measures!C3,IF(Y11=Measures!D1,Measures!D3))),IF(C43=Measures!I19,IF(Y11=Measures!B1,Measures!B4,IF(Y11=Measures!C1,Measures!C4,IF(Y11=Measures!D1,Measures!D4)))))</f>
        <v>0</v>
      </c>
      <c r="I43" s="558" t="s">
        <v>294</v>
      </c>
      <c r="J43" s="559"/>
      <c r="K43" s="789">
        <f>K44+K46</f>
        <v>0</v>
      </c>
      <c r="L43" s="790"/>
      <c r="M43" s="791"/>
      <c r="N43" s="563"/>
      <c r="O43" s="564"/>
      <c r="P43" s="565"/>
      <c r="Q43" s="566">
        <f>H43*K43</f>
        <v>0</v>
      </c>
      <c r="R43" s="567"/>
      <c r="S43" s="567"/>
      <c r="T43" s="567"/>
      <c r="U43" s="567"/>
      <c r="V43" s="567"/>
      <c r="W43" s="567"/>
      <c r="X43" s="568"/>
      <c r="Y43" s="173">
        <f>N43-Q43</f>
        <v>0</v>
      </c>
    </row>
    <row r="44" spans="2:25" ht="19.5" customHeight="1">
      <c r="B44" s="554"/>
      <c r="C44" s="423" t="s">
        <v>646</v>
      </c>
      <c r="D44" s="569"/>
      <c r="E44" s="570"/>
      <c r="F44" s="570"/>
      <c r="G44" s="570"/>
      <c r="H44" s="570"/>
      <c r="I44" s="571" t="s">
        <v>696</v>
      </c>
      <c r="J44" s="572"/>
      <c r="K44" s="573"/>
      <c r="L44" s="574"/>
      <c r="M44" s="575"/>
      <c r="N44" s="571" t="s">
        <v>331</v>
      </c>
      <c r="O44" s="576"/>
      <c r="P44" s="572"/>
      <c r="Q44" s="577"/>
      <c r="R44" s="577"/>
      <c r="S44" s="577"/>
      <c r="T44" s="578" t="s">
        <v>620</v>
      </c>
      <c r="U44" s="578"/>
      <c r="V44" s="578"/>
      <c r="W44" s="578"/>
      <c r="X44" s="578"/>
      <c r="Y44" s="193"/>
    </row>
    <row r="45" spans="2:25" ht="19.5" customHeight="1">
      <c r="B45" s="554"/>
      <c r="C45" s="423" t="s">
        <v>704</v>
      </c>
      <c r="D45" s="573"/>
      <c r="E45" s="574"/>
      <c r="F45" s="574"/>
      <c r="G45" s="575"/>
      <c r="H45" s="340"/>
      <c r="I45" s="571" t="s">
        <v>59</v>
      </c>
      <c r="J45" s="572"/>
      <c r="K45" s="582"/>
      <c r="L45" s="583"/>
      <c r="M45" s="584"/>
      <c r="N45" s="422"/>
      <c r="O45" s="424"/>
      <c r="P45" s="423" t="s">
        <v>332</v>
      </c>
      <c r="Q45" s="582"/>
      <c r="R45" s="583"/>
      <c r="S45" s="584"/>
      <c r="T45" s="571" t="s">
        <v>706</v>
      </c>
      <c r="U45" s="576"/>
      <c r="V45" s="576"/>
      <c r="W45" s="576"/>
      <c r="X45" s="572"/>
      <c r="Y45" s="190"/>
    </row>
    <row r="46" spans="2:25" ht="19.5" customHeight="1">
      <c r="B46" s="554"/>
      <c r="C46" s="423" t="s">
        <v>647</v>
      </c>
      <c r="D46" s="569"/>
      <c r="E46" s="570"/>
      <c r="F46" s="570"/>
      <c r="G46" s="570"/>
      <c r="H46" s="570"/>
      <c r="I46" s="571" t="s">
        <v>696</v>
      </c>
      <c r="J46" s="572"/>
      <c r="K46" s="573"/>
      <c r="L46" s="574"/>
      <c r="M46" s="575"/>
      <c r="N46" s="571" t="s">
        <v>331</v>
      </c>
      <c r="O46" s="576"/>
      <c r="P46" s="572"/>
      <c r="Q46" s="577"/>
      <c r="R46" s="577"/>
      <c r="S46" s="577"/>
      <c r="T46" s="578" t="s">
        <v>620</v>
      </c>
      <c r="U46" s="578"/>
      <c r="V46" s="578"/>
      <c r="W46" s="578"/>
      <c r="X46" s="578"/>
      <c r="Y46" s="193"/>
    </row>
    <row r="47" spans="2:25" ht="19.5" customHeight="1" thickBot="1">
      <c r="B47" s="555"/>
      <c r="C47" s="420" t="s">
        <v>704</v>
      </c>
      <c r="D47" s="585"/>
      <c r="E47" s="586"/>
      <c r="F47" s="586"/>
      <c r="G47" s="587"/>
      <c r="H47" s="341"/>
      <c r="I47" s="547" t="s">
        <v>59</v>
      </c>
      <c r="J47" s="548"/>
      <c r="K47" s="549"/>
      <c r="L47" s="550"/>
      <c r="M47" s="551"/>
      <c r="N47" s="419"/>
      <c r="O47" s="421"/>
      <c r="P47" s="420" t="s">
        <v>332</v>
      </c>
      <c r="Q47" s="549"/>
      <c r="R47" s="550"/>
      <c r="S47" s="551"/>
      <c r="T47" s="547" t="s">
        <v>706</v>
      </c>
      <c r="U47" s="552"/>
      <c r="V47" s="552"/>
      <c r="W47" s="552"/>
      <c r="X47" s="548"/>
      <c r="Y47" s="174"/>
    </row>
    <row r="48" spans="2:25" ht="4.5" customHeight="1" thickBot="1">
      <c r="B48" s="543"/>
      <c r="C48" s="543"/>
      <c r="D48" s="543"/>
      <c r="E48" s="543"/>
      <c r="F48" s="543"/>
      <c r="G48" s="543"/>
      <c r="H48" s="543"/>
      <c r="I48" s="543"/>
      <c r="J48" s="543"/>
      <c r="K48" s="543"/>
      <c r="L48" s="543"/>
      <c r="M48" s="543"/>
      <c r="N48" s="543"/>
      <c r="O48" s="543"/>
      <c r="P48" s="543"/>
      <c r="Q48" s="543"/>
      <c r="R48" s="543"/>
      <c r="S48" s="543"/>
      <c r="T48" s="543"/>
      <c r="U48" s="543"/>
      <c r="V48" s="543"/>
      <c r="W48" s="543"/>
      <c r="X48" s="543"/>
      <c r="Y48" s="543"/>
    </row>
    <row r="49" spans="2:25" ht="19.5" customHeight="1">
      <c r="B49" s="553" t="s">
        <v>655</v>
      </c>
      <c r="C49" s="556" t="s">
        <v>242</v>
      </c>
      <c r="D49" s="557"/>
      <c r="E49" s="557"/>
      <c r="F49" s="557"/>
      <c r="G49" s="557"/>
      <c r="H49" s="172" t="b">
        <f>IF(C49=Measures!I18,IF(Y11=Measures!B1,Measures!B3,IF(Y11=Measures!C1,Measures!C3,IF(Y11=Measures!D1,Measures!D3))),IF(C49=Measures!I19,IF(Y11=Measures!B1,Measures!B4,IF(Y11=Measures!C1,Measures!C4,IF(Y11=Measures!D1,Measures!D4)))))</f>
        <v>0</v>
      </c>
      <c r="I49" s="558" t="s">
        <v>294</v>
      </c>
      <c r="J49" s="559"/>
      <c r="K49" s="560">
        <f>K50+K52</f>
        <v>0</v>
      </c>
      <c r="L49" s="561"/>
      <c r="M49" s="562"/>
      <c r="N49" s="563"/>
      <c r="O49" s="564"/>
      <c r="P49" s="565"/>
      <c r="Q49" s="566">
        <f>H49*K49</f>
        <v>0</v>
      </c>
      <c r="R49" s="567"/>
      <c r="S49" s="567"/>
      <c r="T49" s="567"/>
      <c r="U49" s="567"/>
      <c r="V49" s="567"/>
      <c r="W49" s="567"/>
      <c r="X49" s="568"/>
      <c r="Y49" s="173">
        <f>N49-Q49</f>
        <v>0</v>
      </c>
    </row>
    <row r="50" spans="2:25" ht="19.5" customHeight="1">
      <c r="B50" s="554"/>
      <c r="C50" s="423" t="s">
        <v>646</v>
      </c>
      <c r="D50" s="569"/>
      <c r="E50" s="570"/>
      <c r="F50" s="570"/>
      <c r="G50" s="570"/>
      <c r="H50" s="570"/>
      <c r="I50" s="571" t="s">
        <v>696</v>
      </c>
      <c r="J50" s="572"/>
      <c r="K50" s="573"/>
      <c r="L50" s="574"/>
      <c r="M50" s="575"/>
      <c r="N50" s="571" t="s">
        <v>331</v>
      </c>
      <c r="O50" s="576"/>
      <c r="P50" s="572"/>
      <c r="Q50" s="577"/>
      <c r="R50" s="577"/>
      <c r="S50" s="577"/>
      <c r="T50" s="578" t="s">
        <v>620</v>
      </c>
      <c r="U50" s="578"/>
      <c r="V50" s="578"/>
      <c r="W50" s="578"/>
      <c r="X50" s="578"/>
      <c r="Y50" s="193"/>
    </row>
    <row r="51" spans="2:25" ht="19.5" customHeight="1">
      <c r="B51" s="554"/>
      <c r="C51" s="423" t="s">
        <v>704</v>
      </c>
      <c r="D51" s="579"/>
      <c r="E51" s="580"/>
      <c r="F51" s="580"/>
      <c r="G51" s="581"/>
      <c r="H51" s="340"/>
      <c r="I51" s="571" t="s">
        <v>59</v>
      </c>
      <c r="J51" s="572"/>
      <c r="K51" s="582"/>
      <c r="L51" s="583"/>
      <c r="M51" s="584"/>
      <c r="N51" s="422"/>
      <c r="O51" s="424"/>
      <c r="P51" s="423" t="s">
        <v>332</v>
      </c>
      <c r="Q51" s="582"/>
      <c r="R51" s="583"/>
      <c r="S51" s="584"/>
      <c r="T51" s="571" t="s">
        <v>706</v>
      </c>
      <c r="U51" s="576"/>
      <c r="V51" s="576"/>
      <c r="W51" s="576"/>
      <c r="X51" s="572"/>
      <c r="Y51" s="190"/>
    </row>
    <row r="52" spans="2:25" ht="19.5" customHeight="1">
      <c r="B52" s="554"/>
      <c r="C52" s="423" t="s">
        <v>647</v>
      </c>
      <c r="D52" s="569"/>
      <c r="E52" s="570"/>
      <c r="F52" s="570"/>
      <c r="G52" s="570"/>
      <c r="H52" s="570"/>
      <c r="I52" s="571" t="s">
        <v>696</v>
      </c>
      <c r="J52" s="572"/>
      <c r="K52" s="573"/>
      <c r="L52" s="574"/>
      <c r="M52" s="575"/>
      <c r="N52" s="571" t="s">
        <v>331</v>
      </c>
      <c r="O52" s="576"/>
      <c r="P52" s="572"/>
      <c r="Q52" s="577"/>
      <c r="R52" s="577"/>
      <c r="S52" s="577"/>
      <c r="T52" s="578" t="s">
        <v>620</v>
      </c>
      <c r="U52" s="578"/>
      <c r="V52" s="578"/>
      <c r="W52" s="578"/>
      <c r="X52" s="578"/>
      <c r="Y52" s="193"/>
    </row>
    <row r="53" spans="2:25" ht="19.5" customHeight="1" thickBot="1">
      <c r="B53" s="555"/>
      <c r="C53" s="420" t="s">
        <v>704</v>
      </c>
      <c r="D53" s="585"/>
      <c r="E53" s="586"/>
      <c r="F53" s="586"/>
      <c r="G53" s="587"/>
      <c r="H53" s="341"/>
      <c r="I53" s="547" t="s">
        <v>59</v>
      </c>
      <c r="J53" s="548"/>
      <c r="K53" s="549"/>
      <c r="L53" s="550"/>
      <c r="M53" s="551"/>
      <c r="N53" s="419"/>
      <c r="O53" s="421"/>
      <c r="P53" s="420" t="s">
        <v>332</v>
      </c>
      <c r="Q53" s="549"/>
      <c r="R53" s="550"/>
      <c r="S53" s="551"/>
      <c r="T53" s="547" t="s">
        <v>706</v>
      </c>
      <c r="U53" s="552"/>
      <c r="V53" s="552"/>
      <c r="W53" s="552"/>
      <c r="X53" s="548"/>
      <c r="Y53" s="174"/>
    </row>
    <row r="54" spans="2:25" ht="5.0999999999999996" customHeight="1" thickBot="1">
      <c r="B54" s="863"/>
      <c r="C54" s="863"/>
      <c r="D54" s="863"/>
      <c r="E54" s="863"/>
      <c r="F54" s="863"/>
      <c r="G54" s="863"/>
      <c r="H54" s="863"/>
      <c r="I54" s="863"/>
      <c r="J54" s="863"/>
      <c r="K54" s="863"/>
      <c r="L54" s="863"/>
      <c r="M54" s="863"/>
      <c r="N54" s="863"/>
      <c r="O54" s="863"/>
      <c r="P54" s="863"/>
      <c r="Q54" s="863"/>
      <c r="R54" s="863"/>
      <c r="S54" s="863"/>
      <c r="T54" s="863"/>
      <c r="U54" s="863"/>
      <c r="V54" s="863"/>
      <c r="W54" s="863"/>
      <c r="X54" s="863"/>
      <c r="Y54" s="863"/>
    </row>
    <row r="55" spans="2:25" ht="19.5" customHeight="1">
      <c r="B55" s="553" t="s">
        <v>655</v>
      </c>
      <c r="C55" s="602" t="s">
        <v>618</v>
      </c>
      <c r="D55" s="603"/>
      <c r="E55" s="603"/>
      <c r="F55" s="603"/>
      <c r="G55" s="604"/>
      <c r="H55" s="172">
        <f>IF(Y11=Measures!B1,Measures!B5,IF(Y11=Measures!C1,Measures!C5,IF(Y11=Measures!D1,Measures!D5,0)))</f>
        <v>0</v>
      </c>
      <c r="I55" s="558" t="s">
        <v>294</v>
      </c>
      <c r="J55" s="559"/>
      <c r="K55" s="986"/>
      <c r="L55" s="986"/>
      <c r="M55" s="986"/>
      <c r="N55" s="563"/>
      <c r="O55" s="564"/>
      <c r="P55" s="565"/>
      <c r="Q55" s="566">
        <f>IF(K55&lt;&gt;"",H55*K55,0)</f>
        <v>0</v>
      </c>
      <c r="R55" s="567"/>
      <c r="S55" s="567"/>
      <c r="T55" s="567"/>
      <c r="U55" s="567"/>
      <c r="V55" s="567"/>
      <c r="W55" s="567"/>
      <c r="X55" s="568"/>
      <c r="Y55" s="173">
        <f>N55-Q55</f>
        <v>0</v>
      </c>
    </row>
    <row r="56" spans="2:25" ht="19.5" customHeight="1">
      <c r="B56" s="554"/>
      <c r="C56" s="187" t="s">
        <v>62</v>
      </c>
      <c r="D56" s="950" t="s">
        <v>619</v>
      </c>
      <c r="E56" s="951"/>
      <c r="F56" s="951"/>
      <c r="G56" s="951"/>
      <c r="H56" s="951"/>
      <c r="I56" s="951"/>
      <c r="J56" s="951"/>
      <c r="K56" s="951"/>
      <c r="L56" s="951"/>
      <c r="M56" s="952"/>
      <c r="N56" s="571" t="s">
        <v>331</v>
      </c>
      <c r="O56" s="576"/>
      <c r="P56" s="572"/>
      <c r="Q56" s="577"/>
      <c r="R56" s="577"/>
      <c r="S56" s="577"/>
      <c r="T56" s="578" t="s">
        <v>620</v>
      </c>
      <c r="U56" s="578"/>
      <c r="V56" s="578"/>
      <c r="W56" s="578"/>
      <c r="X56" s="578"/>
      <c r="Y56" s="193"/>
    </row>
    <row r="57" spans="2:25" ht="19.5" customHeight="1" thickBot="1">
      <c r="B57" s="555"/>
      <c r="C57" s="188" t="s">
        <v>522</v>
      </c>
      <c r="D57" s="946"/>
      <c r="E57" s="946"/>
      <c r="F57" s="946"/>
      <c r="G57" s="946"/>
      <c r="H57" s="946"/>
      <c r="I57" s="547" t="s">
        <v>332</v>
      </c>
      <c r="J57" s="548"/>
      <c r="K57" s="549"/>
      <c r="L57" s="550"/>
      <c r="M57" s="551"/>
      <c r="N57" s="547" t="s">
        <v>60</v>
      </c>
      <c r="O57" s="552"/>
      <c r="P57" s="548"/>
      <c r="Q57" s="596"/>
      <c r="R57" s="597"/>
      <c r="S57" s="597"/>
      <c r="T57" s="597"/>
      <c r="U57" s="597"/>
      <c r="V57" s="597"/>
      <c r="W57" s="597"/>
      <c r="X57" s="597"/>
      <c r="Y57" s="598"/>
    </row>
    <row r="58" spans="2:25" ht="5.0999999999999996" customHeight="1" thickBot="1">
      <c r="B58" s="863"/>
      <c r="C58" s="863"/>
      <c r="D58" s="863"/>
      <c r="E58" s="863"/>
      <c r="F58" s="863"/>
      <c r="G58" s="863"/>
      <c r="H58" s="863"/>
      <c r="I58" s="863"/>
      <c r="J58" s="863"/>
      <c r="K58" s="863"/>
      <c r="L58" s="863"/>
      <c r="M58" s="863"/>
      <c r="N58" s="863"/>
      <c r="O58" s="863"/>
      <c r="P58" s="863"/>
      <c r="Q58" s="863"/>
      <c r="R58" s="863"/>
      <c r="S58" s="863"/>
      <c r="T58" s="863"/>
      <c r="U58" s="863"/>
      <c r="V58" s="863"/>
      <c r="W58" s="863"/>
      <c r="X58" s="863"/>
      <c r="Y58" s="863"/>
    </row>
    <row r="59" spans="2:25" ht="24.75" customHeight="1">
      <c r="B59" s="924" t="s">
        <v>655</v>
      </c>
      <c r="C59" s="599" t="s">
        <v>625</v>
      </c>
      <c r="D59" s="600"/>
      <c r="E59" s="600"/>
      <c r="F59" s="600"/>
      <c r="G59" s="601"/>
      <c r="H59" s="172">
        <f>IF(Y11=Measures!B1,Measures!B5,IF(Y11=Measures!C1,Measures!C5,IF(Y11=Measures!D1,Measures!D5,0)))</f>
        <v>0</v>
      </c>
      <c r="I59" s="558" t="s">
        <v>294</v>
      </c>
      <c r="J59" s="559"/>
      <c r="K59" s="627"/>
      <c r="L59" s="628"/>
      <c r="M59" s="628"/>
      <c r="N59" s="563"/>
      <c r="O59" s="564"/>
      <c r="P59" s="565"/>
      <c r="Q59" s="566">
        <f>IF(K59&lt;&gt;"",H59*K59,0)</f>
        <v>0</v>
      </c>
      <c r="R59" s="567"/>
      <c r="S59" s="567"/>
      <c r="T59" s="567"/>
      <c r="U59" s="567"/>
      <c r="V59" s="567"/>
      <c r="W59" s="567"/>
      <c r="X59" s="568"/>
      <c r="Y59" s="173">
        <f>N59-Q59</f>
        <v>0</v>
      </c>
    </row>
    <row r="60" spans="2:25" ht="19.5" customHeight="1">
      <c r="B60" s="935"/>
      <c r="C60" s="186" t="s">
        <v>62</v>
      </c>
      <c r="D60" s="605" t="s">
        <v>621</v>
      </c>
      <c r="E60" s="605"/>
      <c r="F60" s="605"/>
      <c r="G60" s="605"/>
      <c r="H60" s="606"/>
      <c r="I60" s="606"/>
      <c r="J60" s="606"/>
      <c r="K60" s="605"/>
      <c r="L60" s="605"/>
      <c r="M60" s="605"/>
      <c r="N60" s="571" t="s">
        <v>331</v>
      </c>
      <c r="O60" s="576"/>
      <c r="P60" s="572"/>
      <c r="Q60" s="577"/>
      <c r="R60" s="577"/>
      <c r="S60" s="577"/>
      <c r="T60" s="578" t="s">
        <v>620</v>
      </c>
      <c r="U60" s="578"/>
      <c r="V60" s="578"/>
      <c r="W60" s="578"/>
      <c r="X60" s="578"/>
      <c r="Y60" s="193"/>
    </row>
    <row r="61" spans="2:25" ht="19.5" customHeight="1" thickBot="1">
      <c r="B61" s="925"/>
      <c r="C61" s="940"/>
      <c r="D61" s="940"/>
      <c r="E61" s="940"/>
      <c r="F61" s="940"/>
      <c r="G61" s="940"/>
      <c r="H61" s="940"/>
      <c r="I61" s="940"/>
      <c r="J61" s="940"/>
      <c r="K61" s="940"/>
      <c r="L61" s="940"/>
      <c r="M61" s="940"/>
      <c r="N61" s="547" t="s">
        <v>332</v>
      </c>
      <c r="O61" s="552"/>
      <c r="P61" s="548"/>
      <c r="Q61" s="941"/>
      <c r="R61" s="942"/>
      <c r="S61" s="943"/>
      <c r="T61" s="547" t="s">
        <v>60</v>
      </c>
      <c r="U61" s="552"/>
      <c r="V61" s="552"/>
      <c r="W61" s="552"/>
      <c r="X61" s="552"/>
      <c r="Y61" s="175"/>
    </row>
    <row r="62" spans="2:25" ht="5.0999999999999996" customHeight="1" thickBot="1">
      <c r="B62" s="861"/>
      <c r="C62" s="861"/>
      <c r="D62" s="861"/>
      <c r="E62" s="861"/>
      <c r="F62" s="861"/>
      <c r="G62" s="861"/>
      <c r="H62" s="861"/>
      <c r="I62" s="861"/>
      <c r="J62" s="861"/>
      <c r="K62" s="861"/>
      <c r="L62" s="861"/>
      <c r="M62" s="861"/>
      <c r="N62" s="861"/>
      <c r="O62" s="861"/>
      <c r="P62" s="861"/>
      <c r="Q62" s="861"/>
      <c r="R62" s="861"/>
      <c r="S62" s="861"/>
      <c r="T62" s="861"/>
      <c r="U62" s="861"/>
      <c r="V62" s="861"/>
      <c r="W62" s="861"/>
      <c r="X62" s="861"/>
      <c r="Y62" s="861"/>
    </row>
    <row r="63" spans="2:25" ht="24.75" customHeight="1">
      <c r="B63" s="924" t="s">
        <v>655</v>
      </c>
      <c r="C63" s="599" t="s">
        <v>623</v>
      </c>
      <c r="D63" s="600"/>
      <c r="E63" s="600"/>
      <c r="F63" s="600"/>
      <c r="G63" s="601"/>
      <c r="H63" s="172">
        <f>IF(Y11=Measures!B1,Measures!B6,IF(Y11=Measures!C1,Measures!C6,IF(Y11=Measures!D1,Measures!D6,0)))</f>
        <v>0</v>
      </c>
      <c r="I63" s="558" t="s">
        <v>293</v>
      </c>
      <c r="J63" s="559"/>
      <c r="K63" s="627"/>
      <c r="L63" s="628"/>
      <c r="M63" s="628"/>
      <c r="N63" s="624"/>
      <c r="O63" s="625"/>
      <c r="P63" s="626"/>
      <c r="Q63" s="567">
        <f>H63*K63</f>
        <v>0</v>
      </c>
      <c r="R63" s="567"/>
      <c r="S63" s="567"/>
      <c r="T63" s="567"/>
      <c r="U63" s="567"/>
      <c r="V63" s="567"/>
      <c r="W63" s="567"/>
      <c r="X63" s="568"/>
      <c r="Y63" s="173">
        <f>N63-Q63</f>
        <v>0</v>
      </c>
    </row>
    <row r="64" spans="2:25" ht="19.5" customHeight="1">
      <c r="B64" s="935"/>
      <c r="C64" s="186" t="s">
        <v>62</v>
      </c>
      <c r="D64" s="605" t="s">
        <v>622</v>
      </c>
      <c r="E64" s="605"/>
      <c r="F64" s="605"/>
      <c r="G64" s="605"/>
      <c r="H64" s="606"/>
      <c r="I64" s="606"/>
      <c r="J64" s="606"/>
      <c r="K64" s="605"/>
      <c r="L64" s="605"/>
      <c r="M64" s="605"/>
      <c r="N64" s="571" t="s">
        <v>331</v>
      </c>
      <c r="O64" s="576"/>
      <c r="P64" s="572"/>
      <c r="Q64" s="577"/>
      <c r="R64" s="577"/>
      <c r="S64" s="577"/>
      <c r="T64" s="578" t="s">
        <v>620</v>
      </c>
      <c r="U64" s="578"/>
      <c r="V64" s="578"/>
      <c r="W64" s="578"/>
      <c r="X64" s="578"/>
      <c r="Y64" s="193"/>
    </row>
    <row r="65" spans="2:25" ht="19.5" customHeight="1" thickBot="1">
      <c r="B65" s="925"/>
      <c r="C65" s="544"/>
      <c r="D65" s="545"/>
      <c r="E65" s="545"/>
      <c r="F65" s="545"/>
      <c r="G65" s="545"/>
      <c r="H65" s="545"/>
      <c r="I65" s="545"/>
      <c r="J65" s="545"/>
      <c r="K65" s="545"/>
      <c r="L65" s="545"/>
      <c r="M65" s="546"/>
      <c r="N65" s="547" t="s">
        <v>60</v>
      </c>
      <c r="O65" s="552"/>
      <c r="P65" s="548"/>
      <c r="Q65" s="596"/>
      <c r="R65" s="597"/>
      <c r="S65" s="597"/>
      <c r="T65" s="597"/>
      <c r="U65" s="597"/>
      <c r="V65" s="597"/>
      <c r="W65" s="597"/>
      <c r="X65" s="597"/>
      <c r="Y65" s="598"/>
    </row>
    <row r="66" spans="2:25" ht="5.0999999999999996" customHeight="1" thickBot="1">
      <c r="B66" s="861"/>
      <c r="C66" s="861"/>
      <c r="D66" s="861"/>
      <c r="E66" s="861"/>
      <c r="F66" s="861"/>
      <c r="G66" s="861"/>
      <c r="H66" s="861"/>
      <c r="I66" s="861"/>
      <c r="J66" s="861"/>
      <c r="K66" s="861"/>
      <c r="L66" s="861"/>
      <c r="M66" s="861"/>
      <c r="N66" s="861"/>
      <c r="O66" s="861"/>
      <c r="P66" s="861"/>
      <c r="Q66" s="861"/>
      <c r="R66" s="861"/>
      <c r="S66" s="861"/>
      <c r="T66" s="861"/>
      <c r="U66" s="861"/>
      <c r="V66" s="861"/>
      <c r="W66" s="861"/>
      <c r="X66" s="861"/>
      <c r="Y66" s="861"/>
    </row>
    <row r="67" spans="2:25" ht="24.75" customHeight="1">
      <c r="B67" s="924" t="s">
        <v>655</v>
      </c>
      <c r="C67" s="599" t="s">
        <v>624</v>
      </c>
      <c r="D67" s="600"/>
      <c r="E67" s="600"/>
      <c r="F67" s="600"/>
      <c r="G67" s="601"/>
      <c r="H67" s="172">
        <f>IF(Y11=Measures!B1,Measures!B7,IF(Y11=Measures!C1,Measures!C7,IF(Y11=Measures!D1,Measures!D7,0)))</f>
        <v>0</v>
      </c>
      <c r="I67" s="558" t="s">
        <v>293</v>
      </c>
      <c r="J67" s="559"/>
      <c r="K67" s="627"/>
      <c r="L67" s="628"/>
      <c r="M67" s="628"/>
      <c r="N67" s="624"/>
      <c r="O67" s="625"/>
      <c r="P67" s="626"/>
      <c r="Q67" s="566">
        <f>H67*K67</f>
        <v>0</v>
      </c>
      <c r="R67" s="567"/>
      <c r="S67" s="567"/>
      <c r="T67" s="567"/>
      <c r="U67" s="567"/>
      <c r="V67" s="567"/>
      <c r="W67" s="567"/>
      <c r="X67" s="568"/>
      <c r="Y67" s="173">
        <f>N67-Q67</f>
        <v>0</v>
      </c>
    </row>
    <row r="68" spans="2:25" ht="19.5" customHeight="1">
      <c r="B68" s="935"/>
      <c r="C68" s="186" t="s">
        <v>62</v>
      </c>
      <c r="D68" s="605" t="s">
        <v>626</v>
      </c>
      <c r="E68" s="605"/>
      <c r="F68" s="605"/>
      <c r="G68" s="605"/>
      <c r="H68" s="606"/>
      <c r="I68" s="606"/>
      <c r="J68" s="606"/>
      <c r="K68" s="605"/>
      <c r="L68" s="605"/>
      <c r="M68" s="605"/>
      <c r="N68" s="571" t="s">
        <v>331</v>
      </c>
      <c r="O68" s="576"/>
      <c r="P68" s="572"/>
      <c r="Q68" s="577"/>
      <c r="R68" s="577"/>
      <c r="S68" s="577"/>
      <c r="T68" s="578" t="s">
        <v>620</v>
      </c>
      <c r="U68" s="578"/>
      <c r="V68" s="578"/>
      <c r="W68" s="578"/>
      <c r="X68" s="578"/>
      <c r="Y68" s="193"/>
    </row>
    <row r="69" spans="2:25" ht="19.5" customHeight="1" thickBot="1">
      <c r="B69" s="925"/>
      <c r="C69" s="332" t="s">
        <v>721</v>
      </c>
      <c r="D69" s="947"/>
      <c r="E69" s="948"/>
      <c r="F69" s="948"/>
      <c r="G69" s="948"/>
      <c r="H69" s="948"/>
      <c r="I69" s="948"/>
      <c r="J69" s="948"/>
      <c r="K69" s="948"/>
      <c r="L69" s="948"/>
      <c r="M69" s="949"/>
      <c r="N69" s="547" t="s">
        <v>60</v>
      </c>
      <c r="O69" s="552"/>
      <c r="P69" s="548"/>
      <c r="Q69" s="596"/>
      <c r="R69" s="597"/>
      <c r="S69" s="597"/>
      <c r="T69" s="597"/>
      <c r="U69" s="597"/>
      <c r="V69" s="597"/>
      <c r="W69" s="597"/>
      <c r="X69" s="597"/>
      <c r="Y69" s="598"/>
    </row>
    <row r="70" spans="2:25" ht="5.0999999999999996" customHeight="1" thickBot="1">
      <c r="B70" s="861"/>
      <c r="C70" s="861"/>
      <c r="D70" s="861"/>
      <c r="E70" s="861"/>
      <c r="F70" s="861"/>
      <c r="G70" s="861"/>
      <c r="H70" s="861"/>
      <c r="I70" s="861"/>
      <c r="J70" s="861"/>
      <c r="K70" s="861"/>
      <c r="L70" s="861"/>
      <c r="M70" s="861"/>
      <c r="N70" s="861"/>
      <c r="O70" s="861"/>
      <c r="P70" s="861"/>
      <c r="Q70" s="861"/>
      <c r="R70" s="861"/>
      <c r="S70" s="861"/>
      <c r="T70" s="861"/>
      <c r="U70" s="861"/>
      <c r="V70" s="861"/>
      <c r="W70" s="861"/>
      <c r="X70" s="861"/>
      <c r="Y70" s="861"/>
    </row>
    <row r="71" spans="2:25" ht="19.5" customHeight="1">
      <c r="B71" s="553" t="s">
        <v>655</v>
      </c>
      <c r="C71" s="599" t="s">
        <v>629</v>
      </c>
      <c r="D71" s="600"/>
      <c r="E71" s="600"/>
      <c r="F71" s="600"/>
      <c r="G71" s="600"/>
      <c r="H71" s="172">
        <f>IF(Y11=Measures!B1,Measures!B9,IF(Y11=Measures!C1,Measures!C9,IF(Y11=Measures!D1,Measures!D9,0)))</f>
        <v>0</v>
      </c>
      <c r="I71" s="558" t="s">
        <v>295</v>
      </c>
      <c r="J71" s="559"/>
      <c r="K71" s="607"/>
      <c r="L71" s="607"/>
      <c r="M71" s="607"/>
      <c r="N71" s="608"/>
      <c r="O71" s="609"/>
      <c r="P71" s="610"/>
      <c r="Q71" s="611">
        <f>H71*K71</f>
        <v>0</v>
      </c>
      <c r="R71" s="612"/>
      <c r="S71" s="612"/>
      <c r="T71" s="612"/>
      <c r="U71" s="612"/>
      <c r="V71" s="612"/>
      <c r="W71" s="612"/>
      <c r="X71" s="613"/>
      <c r="Y71" s="177">
        <f>N71-Q71</f>
        <v>0</v>
      </c>
    </row>
    <row r="72" spans="2:25" ht="24.75" customHeight="1">
      <c r="B72" s="554"/>
      <c r="C72" s="191" t="s">
        <v>648</v>
      </c>
      <c r="D72" s="936"/>
      <c r="E72" s="936"/>
      <c r="F72" s="936"/>
      <c r="G72" s="936"/>
      <c r="H72" s="617" t="s">
        <v>318</v>
      </c>
      <c r="I72" s="618"/>
      <c r="J72" s="618"/>
      <c r="K72" s="937"/>
      <c r="L72" s="938"/>
      <c r="M72" s="939"/>
      <c r="N72" s="617" t="s">
        <v>649</v>
      </c>
      <c r="O72" s="618"/>
      <c r="P72" s="619"/>
      <c r="Q72" s="620"/>
      <c r="R72" s="620"/>
      <c r="S72" s="620"/>
      <c r="T72" s="620"/>
      <c r="U72" s="620"/>
      <c r="V72" s="620"/>
      <c r="W72" s="620"/>
      <c r="X72" s="620"/>
      <c r="Y72" s="621"/>
    </row>
    <row r="73" spans="2:25" ht="24.75" customHeight="1">
      <c r="B73" s="554"/>
      <c r="C73" s="191" t="s">
        <v>326</v>
      </c>
      <c r="D73" s="736"/>
      <c r="E73" s="736"/>
      <c r="F73" s="736"/>
      <c r="G73" s="736"/>
      <c r="H73" s="629" t="s">
        <v>627</v>
      </c>
      <c r="I73" s="630"/>
      <c r="J73" s="630"/>
      <c r="K73" s="630"/>
      <c r="L73" s="630"/>
      <c r="M73" s="630"/>
      <c r="N73" s="630"/>
      <c r="O73" s="630"/>
      <c r="P73" s="630"/>
      <c r="Q73" s="630"/>
      <c r="R73" s="630"/>
      <c r="S73" s="630"/>
      <c r="T73" s="630"/>
      <c r="U73" s="630"/>
      <c r="V73" s="630"/>
      <c r="W73" s="630"/>
      <c r="X73" s="630"/>
      <c r="Y73" s="631"/>
    </row>
    <row r="74" spans="2:25" ht="24.75" customHeight="1" thickBot="1">
      <c r="B74" s="555"/>
      <c r="C74" s="184" t="s">
        <v>336</v>
      </c>
      <c r="D74" s="735"/>
      <c r="E74" s="735"/>
      <c r="F74" s="735"/>
      <c r="G74" s="735"/>
      <c r="H74" s="632" t="s">
        <v>628</v>
      </c>
      <c r="I74" s="633"/>
      <c r="J74" s="633"/>
      <c r="K74" s="633"/>
      <c r="L74" s="633"/>
      <c r="M74" s="633"/>
      <c r="N74" s="633"/>
      <c r="O74" s="633"/>
      <c r="P74" s="633"/>
      <c r="Q74" s="633"/>
      <c r="R74" s="633"/>
      <c r="S74" s="633"/>
      <c r="T74" s="633"/>
      <c r="U74" s="633"/>
      <c r="V74" s="633"/>
      <c r="W74" s="633"/>
      <c r="X74" s="633"/>
      <c r="Y74" s="634"/>
    </row>
    <row r="75" spans="2:25" ht="5.0999999999999996" customHeight="1" thickBot="1">
      <c r="B75" s="861"/>
      <c r="C75" s="861"/>
      <c r="D75" s="861"/>
      <c r="E75" s="861"/>
      <c r="F75" s="861"/>
      <c r="G75" s="861"/>
      <c r="H75" s="861"/>
      <c r="I75" s="861"/>
      <c r="J75" s="861"/>
      <c r="K75" s="861"/>
      <c r="L75" s="861"/>
      <c r="M75" s="861"/>
      <c r="N75" s="861"/>
      <c r="O75" s="861"/>
      <c r="P75" s="861"/>
      <c r="Q75" s="861"/>
      <c r="R75" s="861"/>
      <c r="S75" s="861"/>
      <c r="T75" s="861"/>
      <c r="U75" s="861"/>
      <c r="V75" s="861"/>
      <c r="W75" s="861"/>
      <c r="X75" s="861"/>
      <c r="Y75" s="861"/>
    </row>
    <row r="76" spans="2:25" ht="19.5" customHeight="1">
      <c r="B76" s="924" t="s">
        <v>655</v>
      </c>
      <c r="C76" s="599" t="s">
        <v>585</v>
      </c>
      <c r="D76" s="600"/>
      <c r="E76" s="600"/>
      <c r="F76" s="600"/>
      <c r="G76" s="601"/>
      <c r="H76" s="172">
        <f>IF(Y11=Measures!B1,Measures!B8,IF(Y11=Measures!C1,Measures!C8,IF(Y11=Measures!D1,Measures!D8,0)))</f>
        <v>0</v>
      </c>
      <c r="I76" s="558" t="s">
        <v>338</v>
      </c>
      <c r="J76" s="559"/>
      <c r="K76" s="622"/>
      <c r="L76" s="623"/>
      <c r="M76" s="623"/>
      <c r="N76" s="624"/>
      <c r="O76" s="625"/>
      <c r="P76" s="626"/>
      <c r="Q76" s="566">
        <f>H76*K76</f>
        <v>0</v>
      </c>
      <c r="R76" s="567"/>
      <c r="S76" s="567"/>
      <c r="T76" s="567"/>
      <c r="U76" s="567"/>
      <c r="V76" s="567"/>
      <c r="W76" s="567"/>
      <c r="X76" s="568"/>
      <c r="Y76" s="173">
        <f>N76-Q76</f>
        <v>0</v>
      </c>
    </row>
    <row r="77" spans="2:25" ht="19.5" customHeight="1" thickBot="1">
      <c r="B77" s="925"/>
      <c r="C77" s="176" t="s">
        <v>58</v>
      </c>
      <c r="D77" s="641"/>
      <c r="E77" s="641"/>
      <c r="F77" s="641"/>
      <c r="G77" s="641"/>
      <c r="H77" s="642"/>
      <c r="I77" s="642"/>
      <c r="J77" s="642"/>
      <c r="K77" s="641"/>
      <c r="L77" s="641"/>
      <c r="M77" s="641"/>
      <c r="N77" s="638" t="s">
        <v>52</v>
      </c>
      <c r="O77" s="639"/>
      <c r="P77" s="640"/>
      <c r="Q77" s="635"/>
      <c r="R77" s="636"/>
      <c r="S77" s="636"/>
      <c r="T77" s="636"/>
      <c r="U77" s="636"/>
      <c r="V77" s="636"/>
      <c r="W77" s="636"/>
      <c r="X77" s="636"/>
      <c r="Y77" s="637"/>
    </row>
    <row r="78" spans="2:25" ht="19.5" hidden="1" customHeight="1" thickBot="1">
      <c r="B78" s="310"/>
      <c r="C78" s="324" t="s">
        <v>711</v>
      </c>
      <c r="D78" s="926"/>
      <c r="E78" s="927"/>
      <c r="F78" s="927"/>
      <c r="G78" s="927"/>
      <c r="H78" s="928"/>
      <c r="I78" s="929"/>
      <c r="J78" s="929"/>
      <c r="K78" s="930"/>
      <c r="L78" s="930"/>
      <c r="M78" s="931"/>
      <c r="N78" s="932" t="s">
        <v>710</v>
      </c>
      <c r="O78" s="932"/>
      <c r="P78" s="933"/>
      <c r="Q78" s="926"/>
      <c r="R78" s="927"/>
      <c r="S78" s="927"/>
      <c r="T78" s="927"/>
      <c r="U78" s="927"/>
      <c r="V78" s="927"/>
      <c r="W78" s="927"/>
      <c r="X78" s="934"/>
      <c r="Y78" s="325"/>
    </row>
    <row r="79" spans="2:25" ht="5.0999999999999996" customHeight="1" thickBot="1">
      <c r="B79" s="204"/>
      <c r="C79" s="303"/>
      <c r="D79" s="327"/>
      <c r="E79" s="327"/>
      <c r="F79" s="327"/>
      <c r="G79" s="327"/>
      <c r="H79" s="327"/>
      <c r="I79" s="327"/>
      <c r="J79" s="327"/>
      <c r="K79" s="327"/>
      <c r="L79" s="327"/>
      <c r="M79" s="327"/>
      <c r="N79" s="303"/>
      <c r="O79" s="303"/>
      <c r="P79" s="303"/>
      <c r="Q79" s="327"/>
      <c r="R79" s="327"/>
      <c r="S79" s="327"/>
      <c r="T79" s="327"/>
      <c r="U79" s="327"/>
      <c r="V79" s="327"/>
      <c r="W79" s="327"/>
      <c r="X79" s="327"/>
      <c r="Y79" s="327"/>
    </row>
    <row r="80" spans="2:25" ht="19.5" customHeight="1">
      <c r="B80" s="553" t="s">
        <v>655</v>
      </c>
      <c r="C80" s="599" t="s">
        <v>431</v>
      </c>
      <c r="D80" s="600"/>
      <c r="E80" s="600"/>
      <c r="F80" s="600"/>
      <c r="G80" s="601"/>
      <c r="H80" s="172">
        <f>IF(Y11=Measures!B1,Measures!B15,IF(Y11=Measures!C1,Measures!C15,IF(Y11=Measures!D1,Measures!D15,0)))</f>
        <v>0</v>
      </c>
      <c r="I80" s="558" t="s">
        <v>292</v>
      </c>
      <c r="J80" s="559"/>
      <c r="K80" s="627"/>
      <c r="L80" s="628"/>
      <c r="M80" s="628"/>
      <c r="N80" s="563"/>
      <c r="O80" s="564"/>
      <c r="P80" s="565"/>
      <c r="Q80" s="566">
        <f>H80*K80</f>
        <v>0</v>
      </c>
      <c r="R80" s="567"/>
      <c r="S80" s="567"/>
      <c r="T80" s="567"/>
      <c r="U80" s="567"/>
      <c r="V80" s="567"/>
      <c r="W80" s="567"/>
      <c r="X80" s="568"/>
      <c r="Y80" s="173">
        <f>N80-Q80</f>
        <v>0</v>
      </c>
    </row>
    <row r="81" spans="2:25" ht="24.75" customHeight="1">
      <c r="B81" s="554"/>
      <c r="C81" s="299" t="s">
        <v>632</v>
      </c>
      <c r="D81" s="773"/>
      <c r="E81" s="773"/>
      <c r="F81" s="773"/>
      <c r="G81" s="773"/>
      <c r="H81" s="774"/>
      <c r="I81" s="774"/>
      <c r="J81" s="774"/>
      <c r="K81" s="773"/>
      <c r="L81" s="773"/>
      <c r="M81" s="773"/>
      <c r="N81" s="919" t="s">
        <v>282</v>
      </c>
      <c r="O81" s="920"/>
      <c r="P81" s="921"/>
      <c r="Q81" s="738"/>
      <c r="R81" s="739"/>
      <c r="S81" s="739"/>
      <c r="T81" s="739"/>
      <c r="U81" s="739"/>
      <c r="V81" s="739"/>
      <c r="W81" s="739"/>
      <c r="X81" s="739"/>
      <c r="Y81" s="740"/>
    </row>
    <row r="82" spans="2:25" ht="24.75" customHeight="1" thickBot="1">
      <c r="B82" s="555"/>
      <c r="C82" s="176" t="s">
        <v>633</v>
      </c>
      <c r="D82" s="641"/>
      <c r="E82" s="641"/>
      <c r="F82" s="641"/>
      <c r="G82" s="641"/>
      <c r="H82" s="641"/>
      <c r="I82" s="641"/>
      <c r="J82" s="641"/>
      <c r="K82" s="641"/>
      <c r="L82" s="641"/>
      <c r="M82" s="641"/>
      <c r="N82" s="638" t="s">
        <v>634</v>
      </c>
      <c r="O82" s="639"/>
      <c r="P82" s="640"/>
      <c r="Q82" s="635"/>
      <c r="R82" s="636"/>
      <c r="S82" s="636"/>
      <c r="T82" s="636"/>
      <c r="U82" s="636"/>
      <c r="V82" s="636"/>
      <c r="W82" s="636"/>
      <c r="X82" s="636"/>
      <c r="Y82" s="637"/>
    </row>
    <row r="83" spans="2:25" ht="4.5" customHeight="1" thickBot="1">
      <c r="B83" s="861"/>
      <c r="C83" s="861"/>
      <c r="D83" s="861"/>
      <c r="E83" s="861"/>
      <c r="F83" s="861"/>
      <c r="G83" s="861"/>
      <c r="H83" s="861"/>
      <c r="I83" s="861"/>
      <c r="J83" s="861"/>
      <c r="K83" s="861"/>
      <c r="L83" s="861"/>
      <c r="M83" s="861"/>
      <c r="N83" s="861"/>
      <c r="O83" s="861"/>
      <c r="P83" s="861"/>
      <c r="Q83" s="861"/>
      <c r="R83" s="861"/>
      <c r="S83" s="861"/>
      <c r="T83" s="861"/>
      <c r="U83" s="861"/>
      <c r="V83" s="861"/>
      <c r="W83" s="861"/>
      <c r="X83" s="861"/>
      <c r="Y83" s="861"/>
    </row>
    <row r="84" spans="2:25" ht="19.5" customHeight="1">
      <c r="B84" s="553" t="s">
        <v>655</v>
      </c>
      <c r="C84" s="599" t="s">
        <v>635</v>
      </c>
      <c r="D84" s="600"/>
      <c r="E84" s="600"/>
      <c r="F84" s="600"/>
      <c r="G84" s="601"/>
      <c r="H84" s="172">
        <f>IF(Y11=Measures!B1,Measures!B16,IF(Y11=Measures!C1,Measures!C16,IF(Y11=Measures!D1,Measures!D16,0)))</f>
        <v>0</v>
      </c>
      <c r="I84" s="558" t="s">
        <v>295</v>
      </c>
      <c r="J84" s="559"/>
      <c r="K84" s="922"/>
      <c r="L84" s="923"/>
      <c r="M84" s="923"/>
      <c r="N84" s="608"/>
      <c r="O84" s="609"/>
      <c r="P84" s="610"/>
      <c r="Q84" s="611">
        <f>H84*K84</f>
        <v>0</v>
      </c>
      <c r="R84" s="612"/>
      <c r="S84" s="612"/>
      <c r="T84" s="612"/>
      <c r="U84" s="612"/>
      <c r="V84" s="612"/>
      <c r="W84" s="612"/>
      <c r="X84" s="613"/>
      <c r="Y84" s="177">
        <f>N84-Q84</f>
        <v>0</v>
      </c>
    </row>
    <row r="85" spans="2:25" ht="19.5" customHeight="1">
      <c r="B85" s="554"/>
      <c r="C85" s="185" t="s">
        <v>320</v>
      </c>
      <c r="D85" s="773"/>
      <c r="E85" s="773"/>
      <c r="F85" s="773"/>
      <c r="G85" s="773"/>
      <c r="H85" s="774"/>
      <c r="I85" s="774"/>
      <c r="J85" s="774"/>
      <c r="K85" s="773"/>
      <c r="L85" s="773"/>
      <c r="M85" s="773"/>
      <c r="N85" s="919" t="s">
        <v>716</v>
      </c>
      <c r="O85" s="920"/>
      <c r="P85" s="921"/>
      <c r="Q85" s="953"/>
      <c r="R85" s="954"/>
      <c r="S85" s="954"/>
      <c r="T85" s="954"/>
      <c r="U85" s="954"/>
      <c r="V85" s="954"/>
      <c r="W85" s="954"/>
      <c r="X85" s="954"/>
      <c r="Y85" s="955"/>
    </row>
    <row r="86" spans="2:25" ht="19.5" customHeight="1" thickBot="1">
      <c r="B86" s="555"/>
      <c r="C86" s="176" t="s">
        <v>633</v>
      </c>
      <c r="D86" s="641"/>
      <c r="E86" s="641"/>
      <c r="F86" s="641"/>
      <c r="G86" s="641"/>
      <c r="H86" s="641"/>
      <c r="I86" s="641"/>
      <c r="J86" s="641"/>
      <c r="K86" s="641"/>
      <c r="L86" s="641"/>
      <c r="M86" s="641"/>
      <c r="N86" s="638" t="s">
        <v>634</v>
      </c>
      <c r="O86" s="639"/>
      <c r="P86" s="640"/>
      <c r="Q86" s="635"/>
      <c r="R86" s="636"/>
      <c r="S86" s="636"/>
      <c r="T86" s="636"/>
      <c r="U86" s="636"/>
      <c r="V86" s="636"/>
      <c r="W86" s="636"/>
      <c r="X86" s="636"/>
      <c r="Y86" s="637"/>
    </row>
    <row r="87" spans="2:25" ht="5.0999999999999996" customHeight="1" thickBot="1">
      <c r="B87" s="861"/>
      <c r="C87" s="861"/>
      <c r="D87" s="861"/>
      <c r="E87" s="861"/>
      <c r="F87" s="861"/>
      <c r="G87" s="861"/>
      <c r="H87" s="861"/>
      <c r="I87" s="861"/>
      <c r="J87" s="861"/>
      <c r="K87" s="861"/>
      <c r="L87" s="861"/>
      <c r="M87" s="861"/>
      <c r="N87" s="861"/>
      <c r="O87" s="861"/>
      <c r="P87" s="861"/>
      <c r="Q87" s="861"/>
      <c r="R87" s="861"/>
      <c r="S87" s="861"/>
      <c r="T87" s="861"/>
      <c r="U87" s="861"/>
      <c r="V87" s="861"/>
      <c r="W87" s="861"/>
      <c r="X87" s="861"/>
      <c r="Y87" s="861"/>
    </row>
    <row r="88" spans="2:25" ht="19.5" customHeight="1">
      <c r="B88" s="553" t="s">
        <v>655</v>
      </c>
      <c r="C88" s="966" t="s">
        <v>670</v>
      </c>
      <c r="D88" s="966"/>
      <c r="E88" s="966"/>
      <c r="F88" s="966"/>
      <c r="G88" s="967"/>
      <c r="H88" s="172" t="b">
        <f>IF(C88=Measures!I2,IF(Y11=Measures!B1,Measures!B10,IF(Y11=Measures!C1,Measures!C10,IF(Y11=Measures!D1,Measures!D10))),IF(C88=Measures!I3,IF(Y11=Measures!B1,Measures!B11,IF(Y11=Measures!C1,Measures!C11,IF(Y11=Measures!D1,Measures!D11))),IF(C88=Measures!I4,IF(Y11=Measures!B1,Measures!B19,IF(Y11=Measures!C1,Measures!C19,IF(Y11=Measures!D1,Measures!D19))))))</f>
        <v>0</v>
      </c>
      <c r="I88" s="558" t="s">
        <v>292</v>
      </c>
      <c r="J88" s="559"/>
      <c r="K88" s="627"/>
      <c r="L88" s="628"/>
      <c r="M88" s="628"/>
      <c r="N88" s="563"/>
      <c r="O88" s="564"/>
      <c r="P88" s="565"/>
      <c r="Q88" s="566">
        <f>H88*K88</f>
        <v>0</v>
      </c>
      <c r="R88" s="567"/>
      <c r="S88" s="567"/>
      <c r="T88" s="567"/>
      <c r="U88" s="567"/>
      <c r="V88" s="567"/>
      <c r="W88" s="567"/>
      <c r="X88" s="568"/>
      <c r="Y88" s="173">
        <f>N88-Q88</f>
        <v>0</v>
      </c>
    </row>
    <row r="89" spans="2:25" ht="19.5" customHeight="1">
      <c r="B89" s="554"/>
      <c r="C89" s="185" t="s">
        <v>58</v>
      </c>
      <c r="D89" s="773"/>
      <c r="E89" s="773"/>
      <c r="F89" s="773"/>
      <c r="G89" s="773"/>
      <c r="H89" s="774"/>
      <c r="I89" s="774"/>
      <c r="J89" s="774"/>
      <c r="K89" s="773"/>
      <c r="L89" s="773"/>
      <c r="M89" s="773"/>
      <c r="N89" s="919" t="s">
        <v>52</v>
      </c>
      <c r="O89" s="920"/>
      <c r="P89" s="921"/>
      <c r="Q89" s="738"/>
      <c r="R89" s="739"/>
      <c r="S89" s="739"/>
      <c r="T89" s="739"/>
      <c r="U89" s="739"/>
      <c r="V89" s="739"/>
      <c r="W89" s="739"/>
      <c r="X89" s="739"/>
      <c r="Y89" s="740"/>
    </row>
    <row r="90" spans="2:25" ht="19.5" customHeight="1" thickBot="1">
      <c r="B90" s="555"/>
      <c r="C90" s="178" t="s">
        <v>248</v>
      </c>
      <c r="D90" s="965"/>
      <c r="E90" s="965"/>
      <c r="F90" s="965"/>
      <c r="G90" s="965"/>
      <c r="H90" s="965"/>
      <c r="I90" s="956" t="s">
        <v>53</v>
      </c>
      <c r="J90" s="956"/>
      <c r="K90" s="957"/>
      <c r="L90" s="957"/>
      <c r="M90" s="957"/>
      <c r="N90" s="544" t="s">
        <v>630</v>
      </c>
      <c r="O90" s="546"/>
      <c r="P90" s="614"/>
      <c r="Q90" s="615"/>
      <c r="R90" s="615"/>
      <c r="S90" s="615"/>
      <c r="T90" s="616"/>
      <c r="U90" s="987" t="s">
        <v>631</v>
      </c>
      <c r="V90" s="988"/>
      <c r="W90" s="988"/>
      <c r="X90" s="989"/>
      <c r="Y90" s="179"/>
    </row>
    <row r="91" spans="2:25" ht="5.0999999999999996" customHeight="1" thickBot="1">
      <c r="B91" s="861"/>
      <c r="C91" s="861"/>
      <c r="D91" s="861"/>
      <c r="E91" s="861"/>
      <c r="F91" s="861"/>
      <c r="G91" s="861"/>
      <c r="H91" s="861"/>
      <c r="I91" s="861"/>
      <c r="J91" s="861"/>
      <c r="K91" s="861"/>
      <c r="L91" s="861"/>
      <c r="M91" s="861"/>
      <c r="N91" s="861"/>
      <c r="O91" s="861"/>
      <c r="P91" s="861"/>
      <c r="Q91" s="861"/>
      <c r="R91" s="861"/>
      <c r="S91" s="861"/>
      <c r="T91" s="861"/>
      <c r="U91" s="861"/>
      <c r="V91" s="861"/>
      <c r="W91" s="861"/>
      <c r="X91" s="861"/>
      <c r="Y91" s="861"/>
    </row>
    <row r="92" spans="2:25" ht="19.5" customHeight="1">
      <c r="B92" s="553" t="s">
        <v>655</v>
      </c>
      <c r="C92" s="966" t="s">
        <v>673</v>
      </c>
      <c r="D92" s="966"/>
      <c r="E92" s="966"/>
      <c r="F92" s="966"/>
      <c r="G92" s="967"/>
      <c r="H92" s="172" t="b">
        <f>IF(C92=Measures!I6,IF(Y11=Measures!B1,Measures!B10,IF(Y11=Measures!C1,Measures!C10,IF(Y11=Measures!D1,Measures!D10))),IF(C92=Measures!I7,IF(Y11=Measures!B1,Measures!B11,IF(Y11=Measures!C1,Measures!C11,IF(Y11=Measures!D1,Measures!D11))),IF(C92=Measures!I8,IF(Y11=Measures!B1,Measures!B19,IF(Y11=Measures!C1,Measures!C19,IF(Y11=Measures!D1,Measures!D19))))))</f>
        <v>0</v>
      </c>
      <c r="I92" s="558" t="s">
        <v>292</v>
      </c>
      <c r="J92" s="559"/>
      <c r="K92" s="627"/>
      <c r="L92" s="628"/>
      <c r="M92" s="628"/>
      <c r="N92" s="563"/>
      <c r="O92" s="564"/>
      <c r="P92" s="565"/>
      <c r="Q92" s="566">
        <f>H92*K92</f>
        <v>0</v>
      </c>
      <c r="R92" s="567"/>
      <c r="S92" s="567"/>
      <c r="T92" s="567"/>
      <c r="U92" s="567"/>
      <c r="V92" s="567"/>
      <c r="W92" s="567"/>
      <c r="X92" s="568"/>
      <c r="Y92" s="173">
        <f>N92-Q92</f>
        <v>0</v>
      </c>
    </row>
    <row r="93" spans="2:25" ht="19.5" customHeight="1">
      <c r="B93" s="554"/>
      <c r="C93" s="185" t="s">
        <v>58</v>
      </c>
      <c r="D93" s="773"/>
      <c r="E93" s="773"/>
      <c r="F93" s="773"/>
      <c r="G93" s="773"/>
      <c r="H93" s="774"/>
      <c r="I93" s="774"/>
      <c r="J93" s="774"/>
      <c r="K93" s="773"/>
      <c r="L93" s="773"/>
      <c r="M93" s="773"/>
      <c r="N93" s="919" t="s">
        <v>52</v>
      </c>
      <c r="O93" s="920"/>
      <c r="P93" s="921"/>
      <c r="Q93" s="738"/>
      <c r="R93" s="739"/>
      <c r="S93" s="739"/>
      <c r="T93" s="739"/>
      <c r="U93" s="739"/>
      <c r="V93" s="739"/>
      <c r="W93" s="739"/>
      <c r="X93" s="739"/>
      <c r="Y93" s="740"/>
    </row>
    <row r="94" spans="2:25" ht="19.5" customHeight="1" thickBot="1">
      <c r="B94" s="555"/>
      <c r="C94" s="178" t="s">
        <v>248</v>
      </c>
      <c r="D94" s="965"/>
      <c r="E94" s="965"/>
      <c r="F94" s="965"/>
      <c r="G94" s="965"/>
      <c r="H94" s="965"/>
      <c r="I94" s="956" t="s">
        <v>53</v>
      </c>
      <c r="J94" s="956"/>
      <c r="K94" s="957"/>
      <c r="L94" s="957"/>
      <c r="M94" s="957"/>
      <c r="N94" s="544" t="s">
        <v>630</v>
      </c>
      <c r="O94" s="546"/>
      <c r="P94" s="614"/>
      <c r="Q94" s="615"/>
      <c r="R94" s="615"/>
      <c r="S94" s="615"/>
      <c r="T94" s="616"/>
      <c r="U94" s="987" t="s">
        <v>631</v>
      </c>
      <c r="V94" s="988"/>
      <c r="W94" s="988"/>
      <c r="X94" s="989"/>
      <c r="Y94" s="179"/>
    </row>
    <row r="95" spans="2:25" ht="5.0999999999999996" customHeight="1" thickBot="1">
      <c r="B95" s="861"/>
      <c r="C95" s="861"/>
      <c r="D95" s="861"/>
      <c r="E95" s="861"/>
      <c r="F95" s="861"/>
      <c r="G95" s="861"/>
      <c r="H95" s="861"/>
      <c r="I95" s="861"/>
      <c r="J95" s="861"/>
      <c r="K95" s="861"/>
      <c r="L95" s="861"/>
      <c r="M95" s="861"/>
      <c r="N95" s="861"/>
      <c r="O95" s="861"/>
      <c r="P95" s="861"/>
      <c r="Q95" s="861"/>
      <c r="R95" s="861"/>
      <c r="S95" s="861"/>
      <c r="T95" s="861"/>
      <c r="U95" s="861"/>
      <c r="V95" s="861"/>
      <c r="W95" s="861"/>
      <c r="X95" s="861"/>
      <c r="Y95" s="861"/>
    </row>
    <row r="96" spans="2:25" ht="24.75" customHeight="1">
      <c r="B96" s="553" t="s">
        <v>655</v>
      </c>
      <c r="C96" s="966" t="s">
        <v>678</v>
      </c>
      <c r="D96" s="557"/>
      <c r="E96" s="557"/>
      <c r="F96" s="557"/>
      <c r="G96" s="1010"/>
      <c r="H96" s="172" t="b">
        <f>IF(C96=Measures!I10,IF(Y11=Measures!B1,Measures!B12,IF(Y11=Measures!C1,Measures!C12,IF(Y11=Measures!D1,Measures!D12))),IF(C96=Measures!I11,IF(Y11=Measures!B1,Measures!B13,IF(Y11=Measures!C1,Measures!C13,IF(Y11=Measures!D1,Measures!D13)))))</f>
        <v>0</v>
      </c>
      <c r="I96" s="558" t="s">
        <v>292</v>
      </c>
      <c r="J96" s="559"/>
      <c r="K96" s="627"/>
      <c r="L96" s="628"/>
      <c r="M96" s="628"/>
      <c r="N96" s="737"/>
      <c r="O96" s="737"/>
      <c r="P96" s="737"/>
      <c r="Q96" s="566">
        <f>H96*K96</f>
        <v>0</v>
      </c>
      <c r="R96" s="567"/>
      <c r="S96" s="567"/>
      <c r="T96" s="567"/>
      <c r="U96" s="567"/>
      <c r="V96" s="567"/>
      <c r="W96" s="567"/>
      <c r="X96" s="568"/>
      <c r="Y96" s="173">
        <f>N96-Q96</f>
        <v>0</v>
      </c>
    </row>
    <row r="97" spans="2:25" ht="19.5" customHeight="1">
      <c r="B97" s="554"/>
      <c r="C97" s="185" t="s">
        <v>58</v>
      </c>
      <c r="D97" s="773"/>
      <c r="E97" s="773"/>
      <c r="F97" s="773"/>
      <c r="G97" s="773"/>
      <c r="H97" s="774"/>
      <c r="I97" s="774"/>
      <c r="J97" s="774"/>
      <c r="K97" s="773"/>
      <c r="L97" s="773"/>
      <c r="M97" s="773"/>
      <c r="N97" s="775" t="s">
        <v>52</v>
      </c>
      <c r="O97" s="775"/>
      <c r="P97" s="775"/>
      <c r="Q97" s="738"/>
      <c r="R97" s="739"/>
      <c r="S97" s="739"/>
      <c r="T97" s="739"/>
      <c r="U97" s="739"/>
      <c r="V97" s="739"/>
      <c r="W97" s="739"/>
      <c r="X97" s="739"/>
      <c r="Y97" s="740"/>
    </row>
    <row r="98" spans="2:25" ht="19.5" customHeight="1">
      <c r="B98" s="554"/>
      <c r="C98" s="186" t="s">
        <v>248</v>
      </c>
      <c r="D98" s="776"/>
      <c r="E98" s="776"/>
      <c r="F98" s="776"/>
      <c r="G98" s="776"/>
      <c r="H98" s="776"/>
      <c r="I98" s="578" t="s">
        <v>289</v>
      </c>
      <c r="J98" s="578"/>
      <c r="K98" s="578"/>
      <c r="L98" s="578"/>
      <c r="M98" s="776"/>
      <c r="N98" s="776"/>
      <c r="O98" s="776"/>
      <c r="P98" s="186" t="s">
        <v>249</v>
      </c>
      <c r="Q98" s="994"/>
      <c r="R98" s="1006"/>
      <c r="S98" s="1006"/>
      <c r="T98" s="995"/>
      <c r="U98" s="958" t="s">
        <v>577</v>
      </c>
      <c r="V98" s="959"/>
      <c r="W98" s="959"/>
      <c r="X98" s="960"/>
      <c r="Y98" s="159"/>
    </row>
    <row r="99" spans="2:25" ht="19.5" customHeight="1" thickBot="1">
      <c r="B99" s="555"/>
      <c r="C99" s="195" t="s">
        <v>285</v>
      </c>
      <c r="D99" s="944"/>
      <c r="E99" s="944"/>
      <c r="F99" s="944"/>
      <c r="G99" s="944"/>
      <c r="H99" s="944"/>
      <c r="I99" s="945" t="s">
        <v>266</v>
      </c>
      <c r="J99" s="945"/>
      <c r="K99" s="945"/>
      <c r="L99" s="945"/>
      <c r="M99" s="961"/>
      <c r="N99" s="961"/>
      <c r="O99" s="961"/>
      <c r="P99" s="962" t="s">
        <v>286</v>
      </c>
      <c r="Q99" s="963"/>
      <c r="R99" s="963"/>
      <c r="S99" s="963"/>
      <c r="T99" s="963"/>
      <c r="U99" s="963"/>
      <c r="V99" s="963"/>
      <c r="W99" s="963"/>
      <c r="X99" s="964"/>
      <c r="Y99" s="196"/>
    </row>
    <row r="100" spans="2:25" ht="5.0999999999999996" customHeight="1" thickBot="1">
      <c r="B100" s="643"/>
      <c r="C100" s="643"/>
      <c r="D100" s="643"/>
      <c r="E100" s="643"/>
      <c r="F100" s="643"/>
      <c r="G100" s="643"/>
      <c r="H100" s="643"/>
      <c r="I100" s="643"/>
      <c r="J100" s="643"/>
      <c r="K100" s="643"/>
      <c r="L100" s="643"/>
      <c r="M100" s="643"/>
      <c r="N100" s="643"/>
      <c r="O100" s="643"/>
      <c r="P100" s="643"/>
      <c r="Q100" s="643"/>
      <c r="R100" s="643"/>
      <c r="S100" s="643"/>
      <c r="T100" s="643"/>
      <c r="U100" s="643"/>
      <c r="V100" s="643"/>
      <c r="W100" s="643"/>
      <c r="X100" s="643"/>
      <c r="Y100" s="643"/>
    </row>
    <row r="101" spans="2:25" ht="24.75" customHeight="1">
      <c r="B101" s="553" t="s">
        <v>655</v>
      </c>
      <c r="C101" s="966" t="s">
        <v>680</v>
      </c>
      <c r="D101" s="557"/>
      <c r="E101" s="557"/>
      <c r="F101" s="557"/>
      <c r="G101" s="1010"/>
      <c r="H101" s="172" t="b">
        <f>IF(C101=Measures!I14,IF(Y11=Measures!B1,Measures!B12,IF(Y11=Measures!C1,Measures!C12,IF(Y11=Measures!D1,Measures!D12))),IF(C101=Measures!I15,IF(Y11=Measures!B1,Measures!B13,IF(Y11=Measures!C1,Measures!C13,IF(Y11=Measures!D1,Measures!D13)))))</f>
        <v>0</v>
      </c>
      <c r="I101" s="558" t="s">
        <v>292</v>
      </c>
      <c r="J101" s="559"/>
      <c r="K101" s="627"/>
      <c r="L101" s="628"/>
      <c r="M101" s="628"/>
      <c r="N101" s="737"/>
      <c r="O101" s="737"/>
      <c r="P101" s="737"/>
      <c r="Q101" s="566">
        <f>H101*K101</f>
        <v>0</v>
      </c>
      <c r="R101" s="567"/>
      <c r="S101" s="567"/>
      <c r="T101" s="567"/>
      <c r="U101" s="567"/>
      <c r="V101" s="567"/>
      <c r="W101" s="567"/>
      <c r="X101" s="568"/>
      <c r="Y101" s="173">
        <f>N101-Q101</f>
        <v>0</v>
      </c>
    </row>
    <row r="102" spans="2:25" ht="19.5" customHeight="1">
      <c r="B102" s="554"/>
      <c r="C102" s="185" t="s">
        <v>58</v>
      </c>
      <c r="D102" s="773"/>
      <c r="E102" s="773"/>
      <c r="F102" s="773"/>
      <c r="G102" s="773"/>
      <c r="H102" s="774"/>
      <c r="I102" s="774"/>
      <c r="J102" s="774"/>
      <c r="K102" s="773"/>
      <c r="L102" s="773"/>
      <c r="M102" s="773"/>
      <c r="N102" s="775" t="s">
        <v>52</v>
      </c>
      <c r="O102" s="775"/>
      <c r="P102" s="775"/>
      <c r="Q102" s="738"/>
      <c r="R102" s="739"/>
      <c r="S102" s="739"/>
      <c r="T102" s="739"/>
      <c r="U102" s="739"/>
      <c r="V102" s="739"/>
      <c r="W102" s="739"/>
      <c r="X102" s="739"/>
      <c r="Y102" s="740"/>
    </row>
    <row r="103" spans="2:25" ht="19.5" customHeight="1">
      <c r="B103" s="554"/>
      <c r="C103" s="186" t="s">
        <v>248</v>
      </c>
      <c r="D103" s="776"/>
      <c r="E103" s="776"/>
      <c r="F103" s="776"/>
      <c r="G103" s="776"/>
      <c r="H103" s="776"/>
      <c r="I103" s="578" t="s">
        <v>289</v>
      </c>
      <c r="J103" s="578"/>
      <c r="K103" s="578"/>
      <c r="L103" s="578"/>
      <c r="M103" s="776"/>
      <c r="N103" s="776"/>
      <c r="O103" s="776"/>
      <c r="P103" s="186" t="s">
        <v>249</v>
      </c>
      <c r="Q103" s="994"/>
      <c r="R103" s="1006"/>
      <c r="S103" s="1006"/>
      <c r="T103" s="995"/>
      <c r="U103" s="958" t="s">
        <v>577</v>
      </c>
      <c r="V103" s="959"/>
      <c r="W103" s="959"/>
      <c r="X103" s="960"/>
      <c r="Y103" s="159"/>
    </row>
    <row r="104" spans="2:25" ht="19.5" customHeight="1" thickBot="1">
      <c r="B104" s="555"/>
      <c r="C104" s="195" t="s">
        <v>285</v>
      </c>
      <c r="D104" s="944"/>
      <c r="E104" s="944"/>
      <c r="F104" s="944"/>
      <c r="G104" s="944"/>
      <c r="H104" s="944"/>
      <c r="I104" s="945" t="s">
        <v>266</v>
      </c>
      <c r="J104" s="945"/>
      <c r="K104" s="945"/>
      <c r="L104" s="945"/>
      <c r="M104" s="961"/>
      <c r="N104" s="961"/>
      <c r="O104" s="961"/>
      <c r="P104" s="547" t="s">
        <v>286</v>
      </c>
      <c r="Q104" s="552"/>
      <c r="R104" s="552"/>
      <c r="S104" s="552"/>
      <c r="T104" s="552"/>
      <c r="U104" s="552"/>
      <c r="V104" s="552"/>
      <c r="W104" s="552"/>
      <c r="X104" s="548"/>
      <c r="Y104" s="196"/>
    </row>
    <row r="105" spans="2:25" ht="5.0999999999999996" customHeight="1" thickBot="1">
      <c r="B105" s="204"/>
      <c r="C105" s="197"/>
      <c r="D105" s="205"/>
      <c r="E105" s="205"/>
      <c r="F105" s="205"/>
      <c r="G105" s="205"/>
      <c r="H105" s="205"/>
      <c r="I105" s="198"/>
      <c r="J105" s="198"/>
      <c r="K105" s="198"/>
      <c r="L105" s="198"/>
      <c r="M105" s="206"/>
      <c r="N105" s="206"/>
      <c r="O105" s="206"/>
      <c r="P105" s="198"/>
      <c r="Q105" s="198"/>
      <c r="R105" s="198"/>
      <c r="S105" s="198"/>
      <c r="T105" s="198"/>
      <c r="U105" s="198"/>
      <c r="V105" s="198"/>
      <c r="W105" s="198"/>
      <c r="X105" s="198"/>
      <c r="Y105" s="205"/>
    </row>
    <row r="106" spans="2:25" ht="19.5" customHeight="1">
      <c r="B106" s="924" t="s">
        <v>655</v>
      </c>
      <c r="C106" s="968" t="s">
        <v>683</v>
      </c>
      <c r="D106" s="602"/>
      <c r="E106" s="602"/>
      <c r="F106" s="602"/>
      <c r="G106" s="969"/>
      <c r="H106" s="172">
        <f>IF(Y11=Measures!B1,Measures!B17,IF(Y11=Measures!C1,Measures!C17,IF(Y11=Measures!D1,Measures!D17,0)))</f>
        <v>0</v>
      </c>
      <c r="I106" s="970" t="s">
        <v>338</v>
      </c>
      <c r="J106" s="971"/>
      <c r="K106" s="972"/>
      <c r="L106" s="973"/>
      <c r="M106" s="974"/>
      <c r="N106" s="1014"/>
      <c r="O106" s="1015"/>
      <c r="P106" s="1016"/>
      <c r="Q106" s="1017">
        <f>H106*K106</f>
        <v>0</v>
      </c>
      <c r="R106" s="1018"/>
      <c r="S106" s="1018"/>
      <c r="T106" s="1018"/>
      <c r="U106" s="1018"/>
      <c r="V106" s="1018"/>
      <c r="W106" s="1018"/>
      <c r="X106" s="1019"/>
      <c r="Y106" s="207">
        <f>N106-Q106</f>
        <v>0</v>
      </c>
    </row>
    <row r="107" spans="2:25" ht="19.5" customHeight="1">
      <c r="B107" s="935"/>
      <c r="C107" s="326" t="s">
        <v>58</v>
      </c>
      <c r="D107" s="975"/>
      <c r="E107" s="975"/>
      <c r="F107" s="975"/>
      <c r="G107" s="975"/>
      <c r="H107" s="976"/>
      <c r="I107" s="976"/>
      <c r="J107" s="976"/>
      <c r="K107" s="975"/>
      <c r="L107" s="975"/>
      <c r="M107" s="975"/>
      <c r="N107" s="1005" t="s">
        <v>52</v>
      </c>
      <c r="O107" s="1005"/>
      <c r="P107" s="1005"/>
      <c r="Q107" s="1011"/>
      <c r="R107" s="1012"/>
      <c r="S107" s="1012"/>
      <c r="T107" s="1012"/>
      <c r="U107" s="1012"/>
      <c r="V107" s="1012"/>
      <c r="W107" s="1012"/>
      <c r="X107" s="1012"/>
      <c r="Y107" s="1013"/>
    </row>
    <row r="108" spans="2:25" ht="19.5" customHeight="1">
      <c r="B108" s="935"/>
      <c r="C108" s="336" t="s">
        <v>289</v>
      </c>
      <c r="D108" s="582"/>
      <c r="E108" s="583"/>
      <c r="F108" s="583"/>
      <c r="G108" s="583"/>
      <c r="H108" s="584"/>
      <c r="I108" s="991" t="s">
        <v>682</v>
      </c>
      <c r="J108" s="992"/>
      <c r="K108" s="992"/>
      <c r="L108" s="992"/>
      <c r="M108" s="993"/>
      <c r="N108" s="994"/>
      <c r="O108" s="995"/>
      <c r="P108" s="991" t="s">
        <v>712</v>
      </c>
      <c r="Q108" s="992"/>
      <c r="R108" s="992"/>
      <c r="S108" s="992"/>
      <c r="T108" s="992"/>
      <c r="U108" s="992"/>
      <c r="V108" s="992"/>
      <c r="W108" s="992"/>
      <c r="X108" s="992"/>
      <c r="Y108" s="159"/>
    </row>
    <row r="109" spans="2:25" ht="19.5" customHeight="1" thickBot="1">
      <c r="B109" s="925"/>
      <c r="C109" s="1020" t="s">
        <v>778</v>
      </c>
      <c r="D109" s="1021"/>
      <c r="E109" s="1021"/>
      <c r="F109" s="1021"/>
      <c r="G109" s="1021"/>
      <c r="H109" s="1021"/>
      <c r="I109" s="1021"/>
      <c r="J109" s="385"/>
      <c r="K109" s="381"/>
      <c r="L109" s="381"/>
      <c r="M109" s="381"/>
      <c r="N109" s="382"/>
      <c r="O109" s="382"/>
      <c r="P109" s="381"/>
      <c r="Q109" s="381"/>
      <c r="R109" s="381"/>
      <c r="S109" s="381"/>
      <c r="T109" s="381"/>
      <c r="U109" s="381"/>
      <c r="V109" s="381"/>
      <c r="W109" s="381"/>
      <c r="X109" s="381"/>
      <c r="Y109" s="383"/>
    </row>
    <row r="110" spans="2:25" ht="5.0999999999999996" customHeight="1" thickBot="1">
      <c r="B110" s="643"/>
      <c r="C110" s="643"/>
      <c r="D110" s="643"/>
      <c r="E110" s="643"/>
      <c r="F110" s="643"/>
      <c r="G110" s="643"/>
      <c r="H110" s="643"/>
      <c r="I110" s="643"/>
      <c r="J110" s="643"/>
      <c r="K110" s="643"/>
      <c r="L110" s="643"/>
      <c r="M110" s="643"/>
      <c r="N110" s="643"/>
      <c r="O110" s="643"/>
      <c r="P110" s="643"/>
      <c r="Q110" s="643"/>
      <c r="R110" s="643"/>
      <c r="S110" s="643"/>
      <c r="T110" s="643"/>
      <c r="U110" s="643"/>
      <c r="V110" s="643"/>
      <c r="W110" s="643"/>
      <c r="X110" s="643"/>
      <c r="Y110" s="643"/>
    </row>
    <row r="111" spans="2:25" ht="19.5" customHeight="1" thickBot="1">
      <c r="B111" s="306" t="s">
        <v>655</v>
      </c>
      <c r="C111" s="599" t="s">
        <v>579</v>
      </c>
      <c r="D111" s="600"/>
      <c r="E111" s="600"/>
      <c r="F111" s="600"/>
      <c r="G111" s="600"/>
      <c r="H111" s="172">
        <f>IF(Y11=Measures!B1,Measures!B14,IF(Y11=Measures!C1,Measures!C14,IF(Y11=Measures!D1,Measures!D14,0)))</f>
        <v>0</v>
      </c>
      <c r="I111" s="558" t="s">
        <v>292</v>
      </c>
      <c r="J111" s="559"/>
      <c r="K111" s="1009"/>
      <c r="L111" s="1009"/>
      <c r="M111" s="1009"/>
      <c r="N111" s="566">
        <f>IF(ISBLANK(K111),,IF(K111=1,Measures!B14,IF(K111=2,2*Measures!B14,)))</f>
        <v>0</v>
      </c>
      <c r="O111" s="567"/>
      <c r="P111" s="568"/>
      <c r="Q111" s="566">
        <f>H111*K111</f>
        <v>0</v>
      </c>
      <c r="R111" s="567"/>
      <c r="S111" s="567"/>
      <c r="T111" s="567"/>
      <c r="U111" s="567"/>
      <c r="V111" s="567"/>
      <c r="W111" s="567"/>
      <c r="X111" s="568"/>
      <c r="Y111" s="173">
        <f>N111-Q111</f>
        <v>0</v>
      </c>
    </row>
    <row r="112" spans="2:25" ht="19.5" hidden="1" customHeight="1" thickBot="1">
      <c r="B112" s="307"/>
      <c r="C112" s="1007" t="s">
        <v>580</v>
      </c>
      <c r="D112" s="1008"/>
      <c r="E112" s="1008"/>
      <c r="F112" s="1008"/>
      <c r="G112" s="1008"/>
      <c r="H112" s="180">
        <f>IF(Y11=Measures!B1,Measures!#REF!,IF(Y11=Measures!C1,Measures!#REF!,IF(Y11=Measures!D1,Measures!#REF!,0)))</f>
        <v>0</v>
      </c>
      <c r="I112" s="996" t="s">
        <v>292</v>
      </c>
      <c r="J112" s="997"/>
      <c r="K112" s="998"/>
      <c r="L112" s="998"/>
      <c r="M112" s="998"/>
      <c r="N112" s="999"/>
      <c r="O112" s="1000"/>
      <c r="P112" s="1001"/>
      <c r="Q112" s="1002">
        <f>H112*K112</f>
        <v>0</v>
      </c>
      <c r="R112" s="1003"/>
      <c r="S112" s="1003"/>
      <c r="T112" s="1003"/>
      <c r="U112" s="1003"/>
      <c r="V112" s="1003"/>
      <c r="W112" s="1003"/>
      <c r="X112" s="1004"/>
      <c r="Y112" s="181">
        <f>N112-Q112</f>
        <v>0</v>
      </c>
    </row>
    <row r="113" spans="2:25" ht="5.0999999999999996" customHeight="1" thickBot="1">
      <c r="B113" s="643"/>
      <c r="C113" s="643"/>
      <c r="D113" s="643"/>
      <c r="E113" s="643"/>
      <c r="F113" s="643"/>
      <c r="G113" s="643"/>
      <c r="H113" s="643"/>
      <c r="I113" s="643"/>
      <c r="J113" s="643"/>
      <c r="K113" s="643"/>
      <c r="L113" s="643"/>
      <c r="M113" s="643"/>
      <c r="N113" s="643"/>
      <c r="O113" s="643"/>
      <c r="P113" s="643"/>
      <c r="Q113" s="643"/>
      <c r="R113" s="643"/>
      <c r="S113" s="643"/>
      <c r="T113" s="643"/>
      <c r="U113" s="643"/>
      <c r="V113" s="643"/>
      <c r="W113" s="643"/>
      <c r="X113" s="643"/>
      <c r="Y113" s="643"/>
    </row>
    <row r="114" spans="2:25" ht="5.0999999999999996" customHeight="1" thickBot="1">
      <c r="B114" s="384"/>
      <c r="C114" s="384"/>
      <c r="D114" s="384"/>
      <c r="E114" s="384"/>
      <c r="F114" s="384"/>
      <c r="G114" s="384"/>
      <c r="H114" s="384"/>
      <c r="I114" s="384"/>
      <c r="J114" s="384"/>
      <c r="K114" s="384"/>
      <c r="L114" s="384"/>
      <c r="M114" s="384"/>
      <c r="N114" s="384"/>
      <c r="O114" s="384"/>
      <c r="P114" s="384"/>
      <c r="Q114" s="384"/>
      <c r="R114" s="384"/>
      <c r="S114" s="384"/>
      <c r="T114" s="384"/>
      <c r="U114" s="384"/>
      <c r="V114" s="384"/>
      <c r="W114" s="384"/>
      <c r="X114" s="384"/>
      <c r="Y114" s="384"/>
    </row>
    <row r="115" spans="2:25" ht="19.5" customHeight="1" thickBot="1">
      <c r="B115" s="653" t="s">
        <v>661</v>
      </c>
      <c r="C115" s="654"/>
      <c r="D115" s="654"/>
      <c r="E115" s="654"/>
      <c r="F115" s="654"/>
      <c r="G115" s="654"/>
      <c r="H115" s="654"/>
      <c r="I115" s="654"/>
      <c r="J115" s="654"/>
      <c r="K115" s="654"/>
      <c r="L115" s="654"/>
      <c r="M115" s="655"/>
      <c r="N115" s="650">
        <f>SUM(N111,N106,N101,N96,N92,N88,N84,N76,N80,N71,N67,N63,N59,N55,N49,N43,N39)</f>
        <v>0</v>
      </c>
      <c r="O115" s="651"/>
      <c r="P115" s="652"/>
      <c r="Q115" s="650">
        <f>SUM(Q111,Q106,Q101,Q96,Q92,Q88,Q84,Q76,Q80,Q71,Q67,Q63,Q59,Q55,Q49,Q43,Q39)</f>
        <v>0</v>
      </c>
      <c r="R115" s="651"/>
      <c r="S115" s="651"/>
      <c r="T115" s="651"/>
      <c r="U115" s="651"/>
      <c r="V115" s="651"/>
      <c r="W115" s="651"/>
      <c r="X115" s="652"/>
      <c r="Y115" s="182">
        <f>SUM(Y111,Y106,Y101,Y96,Y92,Y88,Y84,Y76,Y80,Y71,Y67,Y63,Y59,Y55,Y49,Y43,Y39)</f>
        <v>0</v>
      </c>
    </row>
    <row r="116" spans="2:25" ht="5.0999999999999996" customHeight="1" thickBot="1">
      <c r="B116" s="990"/>
      <c r="C116" s="990"/>
      <c r="D116" s="990"/>
      <c r="E116" s="990"/>
      <c r="F116" s="990"/>
      <c r="G116" s="990"/>
      <c r="H116" s="990"/>
      <c r="I116" s="990"/>
      <c r="J116" s="990"/>
      <c r="K116" s="990"/>
      <c r="L116" s="990"/>
      <c r="M116" s="990"/>
      <c r="N116" s="990"/>
      <c r="O116" s="990"/>
      <c r="P116" s="990"/>
      <c r="Q116" s="990"/>
      <c r="R116" s="990"/>
      <c r="S116" s="990"/>
      <c r="T116" s="990"/>
      <c r="U116" s="990"/>
      <c r="V116" s="990"/>
      <c r="W116" s="990"/>
      <c r="X116" s="990"/>
      <c r="Y116" s="990"/>
    </row>
    <row r="117" spans="2:25" ht="27.6" customHeight="1">
      <c r="B117" s="656" t="s">
        <v>663</v>
      </c>
      <c r="C117" s="657"/>
      <c r="D117" s="657"/>
      <c r="E117" s="657"/>
      <c r="F117" s="657"/>
      <c r="G117" s="657"/>
      <c r="H117" s="657"/>
      <c r="I117" s="657"/>
      <c r="J117" s="657"/>
      <c r="K117" s="657"/>
      <c r="L117" s="657"/>
      <c r="M117" s="657"/>
      <c r="N117" s="657"/>
      <c r="O117" s="657"/>
      <c r="P117" s="657"/>
      <c r="Q117" s="657"/>
      <c r="R117" s="657"/>
      <c r="S117" s="657"/>
      <c r="T117" s="657"/>
      <c r="U117" s="657"/>
      <c r="V117" s="657"/>
      <c r="W117" s="657"/>
      <c r="X117" s="657"/>
      <c r="Y117" s="658"/>
    </row>
    <row r="118" spans="2:25" ht="19.5" customHeight="1">
      <c r="B118" s="189" t="s">
        <v>654</v>
      </c>
      <c r="C118" s="644" t="s">
        <v>274</v>
      </c>
      <c r="D118" s="645"/>
      <c r="E118" s="645"/>
      <c r="F118" s="645"/>
      <c r="G118" s="645"/>
      <c r="H118" s="645"/>
      <c r="I118" s="645"/>
      <c r="J118" s="645"/>
      <c r="K118" s="645"/>
      <c r="L118" s="645"/>
      <c r="M118" s="645"/>
      <c r="N118" s="645"/>
      <c r="O118" s="645"/>
      <c r="P118" s="645"/>
      <c r="Q118" s="645"/>
      <c r="R118" s="645"/>
      <c r="S118" s="645"/>
      <c r="T118" s="646"/>
      <c r="U118" s="647" t="s">
        <v>13</v>
      </c>
      <c r="V118" s="648"/>
      <c r="W118" s="644" t="s">
        <v>271</v>
      </c>
      <c r="X118" s="645"/>
      <c r="Y118" s="649"/>
    </row>
    <row r="119" spans="2:25" ht="19.5" customHeight="1">
      <c r="B119" s="208" t="s">
        <v>655</v>
      </c>
      <c r="C119" s="588"/>
      <c r="D119" s="589"/>
      <c r="E119" s="589"/>
      <c r="F119" s="589"/>
      <c r="G119" s="589"/>
      <c r="H119" s="589"/>
      <c r="I119" s="589"/>
      <c r="J119" s="589"/>
      <c r="K119" s="589"/>
      <c r="L119" s="589"/>
      <c r="M119" s="589"/>
      <c r="N119" s="589"/>
      <c r="O119" s="589"/>
      <c r="P119" s="589"/>
      <c r="Q119" s="589"/>
      <c r="R119" s="589"/>
      <c r="S119" s="589"/>
      <c r="T119" s="590"/>
      <c r="U119" s="591"/>
      <c r="V119" s="592"/>
      <c r="W119" s="593"/>
      <c r="X119" s="594"/>
      <c r="Y119" s="595"/>
    </row>
    <row r="120" spans="2:25" ht="19.5" customHeight="1">
      <c r="B120" s="208" t="s">
        <v>656</v>
      </c>
      <c r="C120" s="588"/>
      <c r="D120" s="589"/>
      <c r="E120" s="589"/>
      <c r="F120" s="589"/>
      <c r="G120" s="589"/>
      <c r="H120" s="589"/>
      <c r="I120" s="589"/>
      <c r="J120" s="589"/>
      <c r="K120" s="589"/>
      <c r="L120" s="589"/>
      <c r="M120" s="589"/>
      <c r="N120" s="589"/>
      <c r="O120" s="589"/>
      <c r="P120" s="589"/>
      <c r="Q120" s="589"/>
      <c r="R120" s="589"/>
      <c r="S120" s="589"/>
      <c r="T120" s="590"/>
      <c r="U120" s="591"/>
      <c r="V120" s="592"/>
      <c r="W120" s="593"/>
      <c r="X120" s="594"/>
      <c r="Y120" s="595"/>
    </row>
    <row r="121" spans="2:25" ht="19.5" customHeight="1">
      <c r="B121" s="208" t="s">
        <v>655</v>
      </c>
      <c r="C121" s="588"/>
      <c r="D121" s="589"/>
      <c r="E121" s="589"/>
      <c r="F121" s="589"/>
      <c r="G121" s="589"/>
      <c r="H121" s="589"/>
      <c r="I121" s="589"/>
      <c r="J121" s="589"/>
      <c r="K121" s="589"/>
      <c r="L121" s="589"/>
      <c r="M121" s="589"/>
      <c r="N121" s="589"/>
      <c r="O121" s="589"/>
      <c r="P121" s="589"/>
      <c r="Q121" s="589"/>
      <c r="R121" s="589"/>
      <c r="S121" s="589"/>
      <c r="T121" s="590"/>
      <c r="U121" s="591"/>
      <c r="V121" s="592"/>
      <c r="W121" s="593"/>
      <c r="X121" s="594"/>
      <c r="Y121" s="595"/>
    </row>
    <row r="122" spans="2:25" ht="19.5" customHeight="1">
      <c r="B122" s="208" t="s">
        <v>655</v>
      </c>
      <c r="C122" s="588"/>
      <c r="D122" s="589"/>
      <c r="E122" s="589"/>
      <c r="F122" s="589"/>
      <c r="G122" s="589"/>
      <c r="H122" s="589"/>
      <c r="I122" s="589"/>
      <c r="J122" s="589"/>
      <c r="K122" s="589"/>
      <c r="L122" s="589"/>
      <c r="M122" s="589"/>
      <c r="N122" s="589"/>
      <c r="O122" s="589"/>
      <c r="P122" s="589"/>
      <c r="Q122" s="589"/>
      <c r="R122" s="589"/>
      <c r="S122" s="589"/>
      <c r="T122" s="590"/>
      <c r="U122" s="591"/>
      <c r="V122" s="592"/>
      <c r="W122" s="593"/>
      <c r="X122" s="594"/>
      <c r="Y122" s="595"/>
    </row>
    <row r="123" spans="2:25" ht="19.5" customHeight="1">
      <c r="B123" s="208" t="s">
        <v>655</v>
      </c>
      <c r="C123" s="588"/>
      <c r="D123" s="589"/>
      <c r="E123" s="589"/>
      <c r="F123" s="589"/>
      <c r="G123" s="589"/>
      <c r="H123" s="589"/>
      <c r="I123" s="589"/>
      <c r="J123" s="589"/>
      <c r="K123" s="589"/>
      <c r="L123" s="589"/>
      <c r="M123" s="589"/>
      <c r="N123" s="589"/>
      <c r="O123" s="589"/>
      <c r="P123" s="589"/>
      <c r="Q123" s="589"/>
      <c r="R123" s="589"/>
      <c r="S123" s="589"/>
      <c r="T123" s="590"/>
      <c r="U123" s="591"/>
      <c r="V123" s="592"/>
      <c r="W123" s="593"/>
      <c r="X123" s="594"/>
      <c r="Y123" s="595"/>
    </row>
    <row r="124" spans="2:25" ht="19.5" customHeight="1">
      <c r="B124" s="208" t="s">
        <v>655</v>
      </c>
      <c r="C124" s="588"/>
      <c r="D124" s="589"/>
      <c r="E124" s="589"/>
      <c r="F124" s="589"/>
      <c r="G124" s="589"/>
      <c r="H124" s="589"/>
      <c r="I124" s="589"/>
      <c r="J124" s="589"/>
      <c r="K124" s="589"/>
      <c r="L124" s="589"/>
      <c r="M124" s="589"/>
      <c r="N124" s="589"/>
      <c r="O124" s="589"/>
      <c r="P124" s="589"/>
      <c r="Q124" s="589"/>
      <c r="R124" s="589"/>
      <c r="S124" s="589"/>
      <c r="T124" s="590"/>
      <c r="U124" s="591"/>
      <c r="V124" s="592"/>
      <c r="W124" s="593"/>
      <c r="X124" s="594"/>
      <c r="Y124" s="595"/>
    </row>
    <row r="125" spans="2:25" ht="19.5" customHeight="1">
      <c r="B125" s="208" t="s">
        <v>655</v>
      </c>
      <c r="C125" s="588"/>
      <c r="D125" s="589"/>
      <c r="E125" s="589"/>
      <c r="F125" s="589"/>
      <c r="G125" s="589"/>
      <c r="H125" s="589"/>
      <c r="I125" s="589"/>
      <c r="J125" s="589"/>
      <c r="K125" s="589"/>
      <c r="L125" s="589"/>
      <c r="M125" s="589"/>
      <c r="N125" s="589"/>
      <c r="O125" s="589"/>
      <c r="P125" s="589"/>
      <c r="Q125" s="589"/>
      <c r="R125" s="589"/>
      <c r="S125" s="589"/>
      <c r="T125" s="590"/>
      <c r="U125" s="591"/>
      <c r="V125" s="592"/>
      <c r="W125" s="593"/>
      <c r="X125" s="594"/>
      <c r="Y125" s="595"/>
    </row>
    <row r="126" spans="2:25" ht="19.5" customHeight="1">
      <c r="B126" s="208" t="s">
        <v>655</v>
      </c>
      <c r="C126" s="588"/>
      <c r="D126" s="589"/>
      <c r="E126" s="589"/>
      <c r="F126" s="589"/>
      <c r="G126" s="589"/>
      <c r="H126" s="589"/>
      <c r="I126" s="589"/>
      <c r="J126" s="589"/>
      <c r="K126" s="589"/>
      <c r="L126" s="589"/>
      <c r="M126" s="589"/>
      <c r="N126" s="589"/>
      <c r="O126" s="589"/>
      <c r="P126" s="589"/>
      <c r="Q126" s="589"/>
      <c r="R126" s="589"/>
      <c r="S126" s="589"/>
      <c r="T126" s="590"/>
      <c r="U126" s="591"/>
      <c r="V126" s="592"/>
      <c r="W126" s="593"/>
      <c r="X126" s="594"/>
      <c r="Y126" s="595"/>
    </row>
    <row r="127" spans="2:25" ht="19.5" customHeight="1">
      <c r="B127" s="208" t="s">
        <v>655</v>
      </c>
      <c r="C127" s="588"/>
      <c r="D127" s="589"/>
      <c r="E127" s="589"/>
      <c r="F127" s="589"/>
      <c r="G127" s="589"/>
      <c r="H127" s="589"/>
      <c r="I127" s="589"/>
      <c r="J127" s="589"/>
      <c r="K127" s="589"/>
      <c r="L127" s="589"/>
      <c r="M127" s="589"/>
      <c r="N127" s="589"/>
      <c r="O127" s="589"/>
      <c r="P127" s="589"/>
      <c r="Q127" s="589"/>
      <c r="R127" s="589"/>
      <c r="S127" s="589"/>
      <c r="T127" s="590"/>
      <c r="U127" s="591"/>
      <c r="V127" s="592"/>
      <c r="W127" s="593"/>
      <c r="X127" s="594"/>
      <c r="Y127" s="595"/>
    </row>
    <row r="128" spans="2:25" ht="19.5" customHeight="1">
      <c r="B128" s="208" t="s">
        <v>655</v>
      </c>
      <c r="C128" s="588"/>
      <c r="D128" s="589"/>
      <c r="E128" s="589"/>
      <c r="F128" s="589"/>
      <c r="G128" s="589"/>
      <c r="H128" s="589"/>
      <c r="I128" s="589"/>
      <c r="J128" s="589"/>
      <c r="K128" s="589"/>
      <c r="L128" s="589"/>
      <c r="M128" s="589"/>
      <c r="N128" s="589"/>
      <c r="O128" s="589"/>
      <c r="P128" s="589"/>
      <c r="Q128" s="589"/>
      <c r="R128" s="589"/>
      <c r="S128" s="589"/>
      <c r="T128" s="590"/>
      <c r="U128" s="591"/>
      <c r="V128" s="592"/>
      <c r="W128" s="593"/>
      <c r="X128" s="594"/>
      <c r="Y128" s="595"/>
    </row>
    <row r="129" spans="2:25" ht="19.5" customHeight="1">
      <c r="B129" s="208" t="s">
        <v>655</v>
      </c>
      <c r="C129" s="588"/>
      <c r="D129" s="589"/>
      <c r="E129" s="589"/>
      <c r="F129" s="589"/>
      <c r="G129" s="589"/>
      <c r="H129" s="589"/>
      <c r="I129" s="589"/>
      <c r="J129" s="589"/>
      <c r="K129" s="589"/>
      <c r="L129" s="589"/>
      <c r="M129" s="589"/>
      <c r="N129" s="589"/>
      <c r="O129" s="589"/>
      <c r="P129" s="589"/>
      <c r="Q129" s="589"/>
      <c r="R129" s="589"/>
      <c r="S129" s="589"/>
      <c r="T129" s="590"/>
      <c r="U129" s="591"/>
      <c r="V129" s="592"/>
      <c r="W129" s="593"/>
      <c r="X129" s="594"/>
      <c r="Y129" s="595"/>
    </row>
    <row r="130" spans="2:25" ht="19.5" customHeight="1">
      <c r="B130" s="208" t="s">
        <v>655</v>
      </c>
      <c r="C130" s="588"/>
      <c r="D130" s="589"/>
      <c r="E130" s="589"/>
      <c r="F130" s="589"/>
      <c r="G130" s="589"/>
      <c r="H130" s="589"/>
      <c r="I130" s="589"/>
      <c r="J130" s="589"/>
      <c r="K130" s="589"/>
      <c r="L130" s="589"/>
      <c r="M130" s="589"/>
      <c r="N130" s="589"/>
      <c r="O130" s="589"/>
      <c r="P130" s="589"/>
      <c r="Q130" s="589"/>
      <c r="R130" s="589"/>
      <c r="S130" s="589"/>
      <c r="T130" s="590"/>
      <c r="U130" s="591"/>
      <c r="V130" s="592"/>
      <c r="W130" s="593"/>
      <c r="X130" s="594"/>
      <c r="Y130" s="595"/>
    </row>
    <row r="131" spans="2:25" ht="19.5" customHeight="1">
      <c r="B131" s="208" t="s">
        <v>655</v>
      </c>
      <c r="C131" s="588"/>
      <c r="D131" s="589"/>
      <c r="E131" s="589"/>
      <c r="F131" s="589"/>
      <c r="G131" s="589"/>
      <c r="H131" s="589"/>
      <c r="I131" s="589"/>
      <c r="J131" s="589"/>
      <c r="K131" s="589"/>
      <c r="L131" s="589"/>
      <c r="M131" s="589"/>
      <c r="N131" s="589"/>
      <c r="O131" s="589"/>
      <c r="P131" s="589"/>
      <c r="Q131" s="589"/>
      <c r="R131" s="589"/>
      <c r="S131" s="589"/>
      <c r="T131" s="590"/>
      <c r="U131" s="591"/>
      <c r="V131" s="592"/>
      <c r="W131" s="593"/>
      <c r="X131" s="594"/>
      <c r="Y131" s="595"/>
    </row>
    <row r="132" spans="2:25" ht="19.5" customHeight="1">
      <c r="B132" s="208" t="s">
        <v>655</v>
      </c>
      <c r="C132" s="588"/>
      <c r="D132" s="589"/>
      <c r="E132" s="589"/>
      <c r="F132" s="589"/>
      <c r="G132" s="589"/>
      <c r="H132" s="589"/>
      <c r="I132" s="589"/>
      <c r="J132" s="589"/>
      <c r="K132" s="589"/>
      <c r="L132" s="589"/>
      <c r="M132" s="589"/>
      <c r="N132" s="589"/>
      <c r="O132" s="589"/>
      <c r="P132" s="589"/>
      <c r="Q132" s="589"/>
      <c r="R132" s="589"/>
      <c r="S132" s="589"/>
      <c r="T132" s="590"/>
      <c r="U132" s="591"/>
      <c r="V132" s="592"/>
      <c r="W132" s="593"/>
      <c r="X132" s="594"/>
      <c r="Y132" s="595"/>
    </row>
    <row r="133" spans="2:25" ht="19.5" customHeight="1" thickBot="1">
      <c r="B133" s="209" t="s">
        <v>655</v>
      </c>
      <c r="C133" s="588"/>
      <c r="D133" s="589"/>
      <c r="E133" s="589"/>
      <c r="F133" s="589"/>
      <c r="G133" s="589"/>
      <c r="H133" s="589"/>
      <c r="I133" s="589"/>
      <c r="J133" s="589"/>
      <c r="K133" s="589"/>
      <c r="L133" s="589"/>
      <c r="M133" s="589"/>
      <c r="N133" s="589"/>
      <c r="O133" s="589"/>
      <c r="P133" s="589"/>
      <c r="Q133" s="589"/>
      <c r="R133" s="589"/>
      <c r="S133" s="589"/>
      <c r="T133" s="590"/>
      <c r="U133" s="730"/>
      <c r="V133" s="731"/>
      <c r="W133" s="732"/>
      <c r="X133" s="733"/>
      <c r="Y133" s="734"/>
    </row>
    <row r="134" spans="2:25" ht="5.0999999999999996" customHeight="1" thickBot="1">
      <c r="B134" s="752"/>
      <c r="C134" s="752"/>
      <c r="D134" s="752"/>
      <c r="E134" s="752"/>
      <c r="F134" s="752"/>
      <c r="G134" s="752"/>
      <c r="H134" s="752"/>
      <c r="I134" s="752"/>
      <c r="J134" s="752"/>
      <c r="K134" s="752"/>
      <c r="L134" s="752"/>
      <c r="M134" s="752"/>
      <c r="N134" s="752"/>
      <c r="O134" s="752"/>
      <c r="P134" s="752"/>
      <c r="Q134" s="752"/>
      <c r="R134" s="752"/>
      <c r="S134" s="752"/>
      <c r="T134" s="752"/>
      <c r="U134" s="752"/>
      <c r="V134" s="752"/>
      <c r="W134" s="752"/>
      <c r="X134" s="752"/>
      <c r="Y134" s="752"/>
    </row>
    <row r="135" spans="2:25" ht="19.5" customHeight="1" thickBot="1">
      <c r="B135" s="749" t="s">
        <v>662</v>
      </c>
      <c r="C135" s="750"/>
      <c r="D135" s="750"/>
      <c r="E135" s="750"/>
      <c r="F135" s="750"/>
      <c r="G135" s="750"/>
      <c r="H135" s="750"/>
      <c r="I135" s="750"/>
      <c r="J135" s="750"/>
      <c r="K135" s="750"/>
      <c r="L135" s="750"/>
      <c r="M135" s="750"/>
      <c r="N135" s="750"/>
      <c r="O135" s="750"/>
      <c r="P135" s="750"/>
      <c r="Q135" s="750"/>
      <c r="R135" s="750"/>
      <c r="S135" s="750"/>
      <c r="T135" s="750"/>
      <c r="U135" s="750"/>
      <c r="V135" s="751"/>
      <c r="W135" s="650">
        <f>SUM(W119:Y133)</f>
        <v>0</v>
      </c>
      <c r="X135" s="651"/>
      <c r="Y135" s="672"/>
    </row>
    <row r="136" spans="2:25" ht="5.0999999999999996" customHeight="1" thickBot="1">
      <c r="B136" s="759"/>
      <c r="C136" s="759"/>
      <c r="D136" s="759"/>
      <c r="E136" s="759"/>
      <c r="F136" s="759"/>
      <c r="G136" s="759"/>
      <c r="H136" s="759"/>
      <c r="I136" s="759"/>
      <c r="J136" s="759"/>
      <c r="K136" s="759"/>
      <c r="L136" s="759"/>
      <c r="M136" s="759"/>
      <c r="N136" s="759"/>
      <c r="O136" s="759"/>
      <c r="P136" s="759"/>
      <c r="Q136" s="759"/>
      <c r="R136" s="759"/>
      <c r="S136" s="759"/>
      <c r="T136" s="759"/>
      <c r="U136" s="759"/>
      <c r="V136" s="759"/>
      <c r="W136" s="759"/>
      <c r="X136" s="759"/>
      <c r="Y136" s="759"/>
    </row>
    <row r="137" spans="2:25" ht="19.5" customHeight="1">
      <c r="B137" s="756" t="s">
        <v>664</v>
      </c>
      <c r="C137" s="757"/>
      <c r="D137" s="757"/>
      <c r="E137" s="757"/>
      <c r="F137" s="757"/>
      <c r="G137" s="757"/>
      <c r="H137" s="757"/>
      <c r="I137" s="757"/>
      <c r="J137" s="757"/>
      <c r="K137" s="757"/>
      <c r="L137" s="757"/>
      <c r="M137" s="757"/>
      <c r="N137" s="757"/>
      <c r="O137" s="757"/>
      <c r="P137" s="757"/>
      <c r="Q137" s="757"/>
      <c r="R137" s="757"/>
      <c r="S137" s="757"/>
      <c r="T137" s="757"/>
      <c r="U137" s="757"/>
      <c r="V137" s="757"/>
      <c r="W137" s="757"/>
      <c r="X137" s="757"/>
      <c r="Y137" s="758"/>
    </row>
    <row r="138" spans="2:25" ht="19.5" customHeight="1">
      <c r="B138" s="698" t="str">
        <f>D29&amp;" - Primary Ally A - Total Ally Job Cost"</f>
        <v xml:space="preserve"> - Primary Ally A - Total Ally Job Cost</v>
      </c>
      <c r="C138" s="699"/>
      <c r="D138" s="699"/>
      <c r="E138" s="699"/>
      <c r="F138" s="699"/>
      <c r="G138" s="699"/>
      <c r="H138" s="699"/>
      <c r="I138" s="699"/>
      <c r="J138" s="699"/>
      <c r="K138" s="699"/>
      <c r="L138" s="699"/>
      <c r="M138" s="699"/>
      <c r="N138" s="699"/>
      <c r="O138" s="699"/>
      <c r="P138" s="699"/>
      <c r="Q138" s="699"/>
      <c r="R138" s="699"/>
      <c r="S138" s="699"/>
      <c r="T138" s="699"/>
      <c r="U138" s="699"/>
      <c r="V138" s="700"/>
      <c r="W138" s="665">
        <f>SUMIF(B:B,"A",N:N)+SUMIF(B119:B133,"A",W119:Y133)</f>
        <v>0</v>
      </c>
      <c r="X138" s="666"/>
      <c r="Y138" s="667"/>
    </row>
    <row r="139" spans="2:25" ht="19.5" customHeight="1">
      <c r="B139" s="743" t="str">
        <f>D29&amp;" - Primary Ally A - Total Incentive"</f>
        <v xml:space="preserve"> - Primary Ally A - Total Incentive</v>
      </c>
      <c r="C139" s="744"/>
      <c r="D139" s="744"/>
      <c r="E139" s="744"/>
      <c r="F139" s="744"/>
      <c r="G139" s="744"/>
      <c r="H139" s="744"/>
      <c r="I139" s="744"/>
      <c r="J139" s="744"/>
      <c r="K139" s="744"/>
      <c r="L139" s="744"/>
      <c r="M139" s="744"/>
      <c r="N139" s="744"/>
      <c r="O139" s="744"/>
      <c r="P139" s="744"/>
      <c r="Q139" s="744"/>
      <c r="R139" s="744"/>
      <c r="S139" s="744"/>
      <c r="T139" s="744"/>
      <c r="U139" s="744"/>
      <c r="V139" s="745"/>
      <c r="W139" s="665">
        <f>SUMIF(B:B,"A",Q:Q)</f>
        <v>0</v>
      </c>
      <c r="X139" s="666"/>
      <c r="Y139" s="667"/>
    </row>
    <row r="140" spans="2:25" ht="19.5" customHeight="1">
      <c r="B140" s="743" t="str">
        <f>D29&amp;" - Primary Ally A - Bonus"</f>
        <v xml:space="preserve"> - Primary Ally A - Bonus</v>
      </c>
      <c r="C140" s="744"/>
      <c r="D140" s="744"/>
      <c r="E140" s="744"/>
      <c r="F140" s="744"/>
      <c r="G140" s="744"/>
      <c r="H140" s="744"/>
      <c r="I140" s="744"/>
      <c r="J140" s="744"/>
      <c r="K140" s="744"/>
      <c r="L140" s="744"/>
      <c r="M140" s="744"/>
      <c r="N140" s="744"/>
      <c r="O140" s="744"/>
      <c r="P140" s="744"/>
      <c r="Q140" s="744"/>
      <c r="R140" s="744"/>
      <c r="S140" s="744"/>
      <c r="T140" s="744"/>
      <c r="U140" s="744"/>
      <c r="V140" s="745"/>
      <c r="W140" s="777"/>
      <c r="X140" s="778"/>
      <c r="Y140" s="779"/>
    </row>
    <row r="141" spans="2:25" ht="19.5" customHeight="1">
      <c r="B141" s="743" t="str">
        <f>D29&amp;" - Primary Ally A - Program Financing Requested"</f>
        <v xml:space="preserve"> - Primary Ally A - Program Financing Requested</v>
      </c>
      <c r="C141" s="744"/>
      <c r="D141" s="744"/>
      <c r="E141" s="744"/>
      <c r="F141" s="744"/>
      <c r="G141" s="744"/>
      <c r="H141" s="744"/>
      <c r="I141" s="744"/>
      <c r="J141" s="744"/>
      <c r="K141" s="744"/>
      <c r="L141" s="744"/>
      <c r="M141" s="744"/>
      <c r="N141" s="744"/>
      <c r="O141" s="744"/>
      <c r="P141" s="744"/>
      <c r="Q141" s="744"/>
      <c r="R141" s="744"/>
      <c r="S141" s="744"/>
      <c r="T141" s="744"/>
      <c r="U141" s="744"/>
      <c r="V141" s="745"/>
      <c r="W141" s="777"/>
      <c r="X141" s="778"/>
      <c r="Y141" s="779"/>
    </row>
    <row r="142" spans="2:25" ht="19.5" customHeight="1" thickBot="1">
      <c r="B142" s="753" t="str">
        <f>D29&amp;" - Primary Ally A - Net Customer Out of Pocket Cost"</f>
        <v xml:space="preserve"> - Primary Ally A - Net Customer Out of Pocket Cost</v>
      </c>
      <c r="C142" s="754"/>
      <c r="D142" s="754"/>
      <c r="E142" s="754"/>
      <c r="F142" s="754"/>
      <c r="G142" s="754"/>
      <c r="H142" s="754"/>
      <c r="I142" s="754"/>
      <c r="J142" s="754"/>
      <c r="K142" s="754"/>
      <c r="L142" s="754"/>
      <c r="M142" s="754"/>
      <c r="N142" s="754"/>
      <c r="O142" s="754"/>
      <c r="P142" s="754"/>
      <c r="Q142" s="754"/>
      <c r="R142" s="754"/>
      <c r="S142" s="754"/>
      <c r="T142" s="754"/>
      <c r="U142" s="754"/>
      <c r="V142" s="755"/>
      <c r="W142" s="727">
        <f>W138-W139-W141-W140</f>
        <v>0</v>
      </c>
      <c r="X142" s="728"/>
      <c r="Y142" s="729"/>
    </row>
    <row r="143" spans="2:25" ht="5.0999999999999996" customHeight="1" thickBot="1">
      <c r="B143" s="643"/>
      <c r="C143" s="643"/>
      <c r="D143" s="643"/>
      <c r="E143" s="643"/>
      <c r="F143" s="643"/>
      <c r="G143" s="643"/>
      <c r="H143" s="643"/>
      <c r="I143" s="643"/>
      <c r="J143" s="643"/>
      <c r="K143" s="643"/>
      <c r="L143" s="643"/>
      <c r="M143" s="643"/>
      <c r="N143" s="643"/>
      <c r="O143" s="643"/>
      <c r="P143" s="643"/>
      <c r="Q143" s="643"/>
      <c r="R143" s="643"/>
      <c r="S143" s="643"/>
      <c r="T143" s="643"/>
      <c r="U143" s="643"/>
      <c r="V143" s="643"/>
      <c r="W143" s="643"/>
      <c r="X143" s="643"/>
      <c r="Y143" s="643"/>
    </row>
    <row r="144" spans="2:25" ht="19.5" customHeight="1">
      <c r="B144" s="768" t="str">
        <f>D33&amp;" - Ally B - Total Ally Job Cost"</f>
        <v xml:space="preserve"> - Ally B - Total Ally Job Cost</v>
      </c>
      <c r="C144" s="769"/>
      <c r="D144" s="769"/>
      <c r="E144" s="769"/>
      <c r="F144" s="769"/>
      <c r="G144" s="769"/>
      <c r="H144" s="769"/>
      <c r="I144" s="769"/>
      <c r="J144" s="769"/>
      <c r="K144" s="769"/>
      <c r="L144" s="769"/>
      <c r="M144" s="769"/>
      <c r="N144" s="769"/>
      <c r="O144" s="769"/>
      <c r="P144" s="769"/>
      <c r="Q144" s="769"/>
      <c r="R144" s="769"/>
      <c r="S144" s="769"/>
      <c r="T144" s="769"/>
      <c r="U144" s="769"/>
      <c r="V144" s="770"/>
      <c r="W144" s="746">
        <f>SUMIF(B:B,"B",N:N)+SUMIF(B119:B133,"B",W119:Y133)</f>
        <v>0</v>
      </c>
      <c r="X144" s="747"/>
      <c r="Y144" s="748"/>
    </row>
    <row r="145" spans="2:27" ht="19.5" customHeight="1">
      <c r="B145" s="743" t="str">
        <f>D33&amp;" - Ally B - Total Incentive"</f>
        <v xml:space="preserve"> - Ally B - Total Incentive</v>
      </c>
      <c r="C145" s="744"/>
      <c r="D145" s="744"/>
      <c r="E145" s="744"/>
      <c r="F145" s="744"/>
      <c r="G145" s="744"/>
      <c r="H145" s="744"/>
      <c r="I145" s="744"/>
      <c r="J145" s="744"/>
      <c r="K145" s="744"/>
      <c r="L145" s="744"/>
      <c r="M145" s="744"/>
      <c r="N145" s="744"/>
      <c r="O145" s="744"/>
      <c r="P145" s="744"/>
      <c r="Q145" s="744"/>
      <c r="R145" s="744"/>
      <c r="S145" s="744"/>
      <c r="T145" s="744"/>
      <c r="U145" s="744"/>
      <c r="V145" s="745"/>
      <c r="W145" s="662">
        <f>SUMIF(B:B,"B",Q:Q)</f>
        <v>0</v>
      </c>
      <c r="X145" s="663"/>
      <c r="Y145" s="664"/>
    </row>
    <row r="146" spans="2:27" ht="19.5" customHeight="1">
      <c r="B146" s="743" t="str">
        <f>D33&amp;" - Ally B - Bonus"</f>
        <v xml:space="preserve"> - Ally B - Bonus</v>
      </c>
      <c r="C146" s="744"/>
      <c r="D146" s="744"/>
      <c r="E146" s="744"/>
      <c r="F146" s="744"/>
      <c r="G146" s="744"/>
      <c r="H146" s="744"/>
      <c r="I146" s="744"/>
      <c r="J146" s="744"/>
      <c r="K146" s="744"/>
      <c r="L146" s="744"/>
      <c r="M146" s="744"/>
      <c r="N146" s="744"/>
      <c r="O146" s="744"/>
      <c r="P146" s="744"/>
      <c r="Q146" s="744"/>
      <c r="R146" s="744"/>
      <c r="S146" s="744"/>
      <c r="T146" s="744"/>
      <c r="U146" s="744"/>
      <c r="V146" s="745"/>
      <c r="W146" s="676"/>
      <c r="X146" s="677"/>
      <c r="Y146" s="678"/>
    </row>
    <row r="147" spans="2:27" ht="19.5" customHeight="1">
      <c r="B147" s="743" t="str">
        <f>D33&amp;" - Ally B - Program Financing Requested"</f>
        <v xml:space="preserve"> - Ally B - Program Financing Requested</v>
      </c>
      <c r="C147" s="744"/>
      <c r="D147" s="744"/>
      <c r="E147" s="744"/>
      <c r="F147" s="744"/>
      <c r="G147" s="744"/>
      <c r="H147" s="744"/>
      <c r="I147" s="744"/>
      <c r="J147" s="744"/>
      <c r="K147" s="744"/>
      <c r="L147" s="744"/>
      <c r="M147" s="744"/>
      <c r="N147" s="744"/>
      <c r="O147" s="744"/>
      <c r="P147" s="744"/>
      <c r="Q147" s="744"/>
      <c r="R147" s="744"/>
      <c r="S147" s="744"/>
      <c r="T147" s="744"/>
      <c r="U147" s="744"/>
      <c r="V147" s="745"/>
      <c r="W147" s="676"/>
      <c r="X147" s="677"/>
      <c r="Y147" s="678"/>
    </row>
    <row r="148" spans="2:27" ht="19.5" customHeight="1" thickBot="1">
      <c r="B148" s="753" t="str">
        <f>D33&amp;" - Ally B - Net Customer Out of Pocket Cost"</f>
        <v xml:space="preserve"> - Ally B - Net Customer Out of Pocket Cost</v>
      </c>
      <c r="C148" s="754"/>
      <c r="D148" s="754"/>
      <c r="E148" s="754"/>
      <c r="F148" s="754"/>
      <c r="G148" s="754"/>
      <c r="H148" s="754"/>
      <c r="I148" s="754"/>
      <c r="J148" s="754"/>
      <c r="K148" s="754"/>
      <c r="L148" s="754"/>
      <c r="M148" s="754"/>
      <c r="N148" s="754"/>
      <c r="O148" s="754"/>
      <c r="P148" s="754"/>
      <c r="Q148" s="754"/>
      <c r="R148" s="754"/>
      <c r="S148" s="754"/>
      <c r="T148" s="754"/>
      <c r="U148" s="754"/>
      <c r="V148" s="755"/>
      <c r="W148" s="679">
        <f>W144-W145-W147-W146</f>
        <v>0</v>
      </c>
      <c r="X148" s="680"/>
      <c r="Y148" s="681"/>
    </row>
    <row r="149" spans="2:27" ht="5.0999999999999996" customHeight="1" thickBot="1">
      <c r="B149" s="643"/>
      <c r="C149" s="643"/>
      <c r="D149" s="643"/>
      <c r="E149" s="643"/>
      <c r="F149" s="643"/>
      <c r="G149" s="643"/>
      <c r="H149" s="643"/>
      <c r="I149" s="643"/>
      <c r="J149" s="643"/>
      <c r="K149" s="643"/>
      <c r="L149" s="643"/>
      <c r="M149" s="643"/>
      <c r="N149" s="643"/>
      <c r="O149" s="643"/>
      <c r="P149" s="643"/>
      <c r="Q149" s="643"/>
      <c r="R149" s="643"/>
      <c r="S149" s="643"/>
      <c r="T149" s="643"/>
      <c r="U149" s="643"/>
      <c r="V149" s="643"/>
      <c r="W149" s="643"/>
      <c r="X149" s="643"/>
      <c r="Y149" s="643"/>
    </row>
    <row r="150" spans="2:27" ht="19.5" customHeight="1">
      <c r="B150" s="768" t="s">
        <v>665</v>
      </c>
      <c r="C150" s="769"/>
      <c r="D150" s="769"/>
      <c r="E150" s="769"/>
      <c r="F150" s="769"/>
      <c r="G150" s="769"/>
      <c r="H150" s="769"/>
      <c r="I150" s="769"/>
      <c r="J150" s="769"/>
      <c r="K150" s="769"/>
      <c r="L150" s="769"/>
      <c r="M150" s="769"/>
      <c r="N150" s="769"/>
      <c r="O150" s="769"/>
      <c r="P150" s="769"/>
      <c r="Q150" s="769"/>
      <c r="R150" s="769"/>
      <c r="S150" s="769"/>
      <c r="T150" s="769"/>
      <c r="U150" s="769"/>
      <c r="V150" s="770"/>
      <c r="W150" s="673">
        <f>W138+W144</f>
        <v>0</v>
      </c>
      <c r="X150" s="674"/>
      <c r="Y150" s="675"/>
    </row>
    <row r="151" spans="2:27" ht="19.5" customHeight="1">
      <c r="B151" s="698" t="s">
        <v>697</v>
      </c>
      <c r="C151" s="699"/>
      <c r="D151" s="699"/>
      <c r="E151" s="699"/>
      <c r="F151" s="699"/>
      <c r="G151" s="699"/>
      <c r="H151" s="699"/>
      <c r="I151" s="699"/>
      <c r="J151" s="699"/>
      <c r="K151" s="699"/>
      <c r="L151" s="699"/>
      <c r="M151" s="699"/>
      <c r="N151" s="699"/>
      <c r="O151" s="699"/>
      <c r="P151" s="699"/>
      <c r="Q151" s="699"/>
      <c r="R151" s="699"/>
      <c r="S151" s="699"/>
      <c r="T151" s="699"/>
      <c r="U151" s="699"/>
      <c r="V151" s="700"/>
      <c r="W151" s="780">
        <f>W139+W145</f>
        <v>0</v>
      </c>
      <c r="X151" s="781"/>
      <c r="Y151" s="782"/>
    </row>
    <row r="152" spans="2:27" ht="19.5" customHeight="1">
      <c r="B152" s="698" t="s">
        <v>698</v>
      </c>
      <c r="C152" s="699"/>
      <c r="D152" s="699"/>
      <c r="E152" s="699"/>
      <c r="F152" s="699"/>
      <c r="G152" s="699"/>
      <c r="H152" s="699"/>
      <c r="I152" s="699"/>
      <c r="J152" s="699"/>
      <c r="K152" s="699"/>
      <c r="L152" s="699"/>
      <c r="M152" s="699"/>
      <c r="N152" s="699"/>
      <c r="O152" s="699"/>
      <c r="P152" s="699"/>
      <c r="Q152" s="699"/>
      <c r="R152" s="699"/>
      <c r="S152" s="699"/>
      <c r="T152" s="699"/>
      <c r="U152" s="699"/>
      <c r="V152" s="700"/>
      <c r="W152" s="783">
        <f>W140+W146</f>
        <v>0</v>
      </c>
      <c r="X152" s="784"/>
      <c r="Y152" s="785"/>
    </row>
    <row r="153" spans="2:27" ht="19.5" customHeight="1" thickBot="1">
      <c r="B153" s="698" t="s">
        <v>666</v>
      </c>
      <c r="C153" s="699"/>
      <c r="D153" s="699"/>
      <c r="E153" s="699"/>
      <c r="F153" s="699"/>
      <c r="G153" s="699"/>
      <c r="H153" s="699"/>
      <c r="I153" s="699"/>
      <c r="J153" s="699"/>
      <c r="K153" s="699"/>
      <c r="L153" s="699"/>
      <c r="M153" s="699"/>
      <c r="N153" s="699"/>
      <c r="O153" s="699"/>
      <c r="P153" s="699"/>
      <c r="Q153" s="699"/>
      <c r="R153" s="699"/>
      <c r="S153" s="699"/>
      <c r="T153" s="699"/>
      <c r="U153" s="699"/>
      <c r="V153" s="700"/>
      <c r="W153" s="665">
        <f>W138+W144-W139-W145-W140-W146</f>
        <v>0</v>
      </c>
      <c r="X153" s="666"/>
      <c r="Y153" s="667"/>
    </row>
    <row r="154" spans="2:27" ht="19.5" customHeight="1" thickBot="1">
      <c r="B154" s="701" t="s">
        <v>601</v>
      </c>
      <c r="C154" s="702"/>
      <c r="D154" s="702"/>
      <c r="E154" s="702"/>
      <c r="F154" s="702"/>
      <c r="G154" s="702"/>
      <c r="H154" s="702"/>
      <c r="I154" s="702"/>
      <c r="J154" s="702"/>
      <c r="K154" s="702"/>
      <c r="L154" s="702"/>
      <c r="M154" s="702"/>
      <c r="N154" s="702"/>
      <c r="O154" s="702"/>
      <c r="P154" s="702"/>
      <c r="Q154" s="702"/>
      <c r="R154" s="702"/>
      <c r="S154" s="702"/>
      <c r="T154" s="702"/>
      <c r="U154" s="702"/>
      <c r="V154" s="703"/>
      <c r="W154" s="668">
        <f>W141+W147</f>
        <v>0</v>
      </c>
      <c r="X154" s="669"/>
      <c r="Y154" s="670"/>
      <c r="AA154" s="256" t="s">
        <v>694</v>
      </c>
    </row>
    <row r="155" spans="2:27" ht="19.5" customHeight="1" thickBot="1">
      <c r="B155" s="704" t="s">
        <v>717</v>
      </c>
      <c r="C155" s="705"/>
      <c r="D155" s="705"/>
      <c r="E155" s="705"/>
      <c r="F155" s="705"/>
      <c r="G155" s="705"/>
      <c r="H155" s="705"/>
      <c r="I155" s="705"/>
      <c r="J155" s="705"/>
      <c r="K155" s="705"/>
      <c r="L155" s="705"/>
      <c r="M155" s="705"/>
      <c r="N155" s="705"/>
      <c r="O155" s="705"/>
      <c r="P155" s="705"/>
      <c r="Q155" s="705"/>
      <c r="R155" s="705"/>
      <c r="S155" s="705"/>
      <c r="T155" s="705"/>
      <c r="U155" s="705"/>
      <c r="V155" s="706"/>
      <c r="W155" s="671">
        <f>W153-W154</f>
        <v>0</v>
      </c>
      <c r="X155" s="651"/>
      <c r="Y155" s="672"/>
      <c r="AA155" s="257" t="str">
        <f>IF(W154&gt;0,(W135-(W140+W146+W155))/W150,"-")</f>
        <v>-</v>
      </c>
    </row>
    <row r="156" spans="2:27" ht="20.25" customHeight="1" thickBot="1">
      <c r="B156" s="707"/>
      <c r="C156" s="707"/>
      <c r="D156" s="707"/>
      <c r="E156" s="707"/>
      <c r="F156" s="707"/>
      <c r="G156" s="707"/>
      <c r="H156" s="707"/>
      <c r="I156" s="707"/>
      <c r="J156" s="707"/>
      <c r="K156" s="707"/>
      <c r="L156" s="707"/>
      <c r="M156" s="707"/>
      <c r="N156" s="707"/>
      <c r="O156" s="707"/>
      <c r="P156" s="707"/>
      <c r="Q156" s="707"/>
      <c r="R156" s="707"/>
      <c r="S156" s="707"/>
      <c r="T156" s="707"/>
      <c r="U156" s="707"/>
      <c r="V156" s="707"/>
      <c r="W156" s="707"/>
      <c r="X156" s="707"/>
      <c r="Y156" s="707"/>
    </row>
    <row r="157" spans="2:27" ht="19.5" customHeight="1">
      <c r="B157" s="309"/>
      <c r="C157" s="320"/>
      <c r="D157" s="320"/>
      <c r="E157" s="764"/>
      <c r="F157" s="765"/>
      <c r="G157" s="765"/>
      <c r="H157" s="337" t="s">
        <v>707</v>
      </c>
      <c r="I157" s="318"/>
      <c r="J157" s="318"/>
      <c r="K157" s="318"/>
      <c r="L157" s="318"/>
      <c r="M157" s="318"/>
      <c r="N157" s="318"/>
      <c r="O157" s="318"/>
      <c r="P157" s="319"/>
      <c r="Q157" s="320"/>
      <c r="R157" s="320"/>
      <c r="S157" s="320"/>
      <c r="T157" s="320"/>
      <c r="U157" s="320"/>
      <c r="V157" s="320"/>
      <c r="W157" s="320"/>
      <c r="X157" s="320"/>
      <c r="Y157" s="320"/>
    </row>
    <row r="158" spans="2:27" ht="19.5" customHeight="1">
      <c r="B158" s="309"/>
      <c r="C158" s="320"/>
      <c r="D158" s="320"/>
      <c r="E158" s="766"/>
      <c r="F158" s="767"/>
      <c r="G158" s="767"/>
      <c r="H158" s="338" t="s">
        <v>708</v>
      </c>
      <c r="I158" s="320"/>
      <c r="J158" s="320"/>
      <c r="K158" s="320"/>
      <c r="L158" s="320"/>
      <c r="M158" s="320"/>
      <c r="N158" s="320"/>
      <c r="O158" s="320"/>
      <c r="P158" s="321"/>
      <c r="Q158" s="320"/>
      <c r="R158" s="320"/>
      <c r="S158" s="320"/>
      <c r="T158" s="320"/>
      <c r="U158" s="320"/>
      <c r="V158" s="320"/>
      <c r="W158" s="320"/>
      <c r="X158" s="320"/>
      <c r="Y158" s="320"/>
    </row>
    <row r="159" spans="2:27" ht="19.5" customHeight="1" thickBot="1">
      <c r="B159" s="309"/>
      <c r="C159" s="320"/>
      <c r="D159" s="320"/>
      <c r="E159" s="741"/>
      <c r="F159" s="742"/>
      <c r="G159" s="742"/>
      <c r="H159" s="339" t="s">
        <v>709</v>
      </c>
      <c r="I159" s="322"/>
      <c r="J159" s="322"/>
      <c r="K159" s="322"/>
      <c r="L159" s="322"/>
      <c r="M159" s="322"/>
      <c r="N159" s="322"/>
      <c r="O159" s="322"/>
      <c r="P159" s="323"/>
      <c r="Q159" s="320"/>
      <c r="R159" s="320"/>
      <c r="S159" s="320"/>
      <c r="T159" s="320"/>
      <c r="U159" s="320"/>
      <c r="V159" s="320"/>
      <c r="W159" s="320"/>
      <c r="X159" s="320"/>
      <c r="Y159" s="320"/>
    </row>
    <row r="160" spans="2:27" ht="20.25" customHeight="1" thickBot="1">
      <c r="B160" s="308"/>
      <c r="C160" s="308"/>
      <c r="D160" s="308"/>
      <c r="E160" s="308"/>
      <c r="F160" s="308"/>
      <c r="G160" s="308"/>
      <c r="H160" s="308"/>
      <c r="I160" s="308"/>
      <c r="J160" s="308"/>
      <c r="K160" s="308"/>
      <c r="L160" s="308"/>
      <c r="M160" s="308"/>
      <c r="N160" s="308"/>
      <c r="O160" s="308"/>
      <c r="P160" s="308"/>
      <c r="Q160" s="308"/>
      <c r="R160" s="308"/>
      <c r="S160" s="308"/>
      <c r="T160" s="308"/>
      <c r="U160" s="308"/>
      <c r="V160" s="308"/>
      <c r="W160" s="308"/>
      <c r="X160" s="308"/>
      <c r="Y160" s="308"/>
    </row>
    <row r="161" spans="2:25" ht="19.5" customHeight="1">
      <c r="B161" s="708" t="s">
        <v>636</v>
      </c>
      <c r="C161" s="709"/>
      <c r="D161" s="709"/>
      <c r="E161" s="709"/>
      <c r="F161" s="709"/>
      <c r="G161" s="709"/>
      <c r="H161" s="709"/>
      <c r="I161" s="709"/>
      <c r="J161" s="709"/>
      <c r="K161" s="709"/>
      <c r="L161" s="709"/>
      <c r="M161" s="709"/>
      <c r="N161" s="709"/>
      <c r="O161" s="709"/>
      <c r="P161" s="709"/>
      <c r="Q161" s="709"/>
      <c r="R161" s="709"/>
      <c r="S161" s="709"/>
      <c r="T161" s="709"/>
      <c r="U161" s="709"/>
      <c r="V161" s="709"/>
      <c r="W161" s="709"/>
      <c r="X161" s="709"/>
      <c r="Y161" s="710"/>
    </row>
    <row r="162" spans="2:25" ht="32.25" customHeight="1">
      <c r="B162" s="711" t="s">
        <v>263</v>
      </c>
      <c r="C162" s="712"/>
      <c r="D162" s="712"/>
      <c r="E162" s="712"/>
      <c r="F162" s="712"/>
      <c r="G162" s="712"/>
      <c r="H162" s="712"/>
      <c r="I162" s="712"/>
      <c r="J162" s="712"/>
      <c r="K162" s="712"/>
      <c r="L162" s="712"/>
      <c r="M162" s="712"/>
      <c r="N162" s="712"/>
      <c r="O162" s="712"/>
      <c r="P162" s="712"/>
      <c r="Q162" s="712"/>
      <c r="R162" s="712"/>
      <c r="S162" s="712"/>
      <c r="T162" s="712"/>
      <c r="U162" s="712"/>
      <c r="V162" s="712"/>
      <c r="W162" s="712"/>
      <c r="X162" s="712"/>
      <c r="Y162" s="713"/>
    </row>
    <row r="163" spans="2:25" ht="40.5" customHeight="1">
      <c r="B163" s="760" t="s">
        <v>56</v>
      </c>
      <c r="C163" s="761"/>
      <c r="D163" s="691"/>
      <c r="E163" s="692"/>
      <c r="F163" s="692"/>
      <c r="G163" s="692"/>
      <c r="H163" s="692"/>
      <c r="I163" s="692"/>
      <c r="J163" s="692"/>
      <c r="K163" s="692"/>
      <c r="L163" s="692"/>
      <c r="M163" s="692"/>
      <c r="N163" s="692"/>
      <c r="O163" s="692"/>
      <c r="P163" s="692"/>
      <c r="Q163" s="693"/>
      <c r="R163" s="694" t="s">
        <v>57</v>
      </c>
      <c r="S163" s="695"/>
      <c r="T163" s="696"/>
      <c r="U163" s="691"/>
      <c r="V163" s="692"/>
      <c r="W163" s="692"/>
      <c r="X163" s="692"/>
      <c r="Y163" s="697"/>
    </row>
    <row r="164" spans="2:25" ht="40.5" customHeight="1" thickBot="1">
      <c r="B164" s="771" t="s">
        <v>325</v>
      </c>
      <c r="C164" s="772"/>
      <c r="D164" s="682"/>
      <c r="E164" s="683"/>
      <c r="F164" s="683"/>
      <c r="G164" s="683"/>
      <c r="H164" s="683"/>
      <c r="I164" s="683"/>
      <c r="J164" s="683"/>
      <c r="K164" s="683"/>
      <c r="L164" s="683"/>
      <c r="M164" s="683"/>
      <c r="N164" s="683"/>
      <c r="O164" s="683"/>
      <c r="P164" s="683"/>
      <c r="Q164" s="684"/>
      <c r="R164" s="685" t="s">
        <v>57</v>
      </c>
      <c r="S164" s="686"/>
      <c r="T164" s="687"/>
      <c r="U164" s="688"/>
      <c r="V164" s="689"/>
      <c r="W164" s="689"/>
      <c r="X164" s="689"/>
      <c r="Y164" s="690"/>
    </row>
    <row r="165" spans="2:25" ht="20.25" customHeight="1" thickBot="1">
      <c r="B165" s="304"/>
      <c r="C165" s="304"/>
      <c r="D165" s="329"/>
      <c r="E165" s="329"/>
      <c r="F165" s="329"/>
      <c r="G165" s="329"/>
      <c r="H165" s="329"/>
      <c r="I165" s="329"/>
      <c r="J165" s="329"/>
      <c r="K165" s="329"/>
      <c r="L165" s="329"/>
      <c r="M165" s="329"/>
      <c r="N165" s="329"/>
      <c r="O165" s="329"/>
      <c r="P165" s="329"/>
      <c r="Q165" s="329"/>
      <c r="R165" s="305"/>
      <c r="S165" s="305"/>
      <c r="T165" s="305"/>
      <c r="U165" s="330"/>
      <c r="V165" s="330"/>
      <c r="W165" s="330"/>
      <c r="X165" s="330"/>
      <c r="Y165" s="330"/>
    </row>
    <row r="166" spans="2:25" ht="19.5" customHeight="1">
      <c r="B166" s="717" t="s">
        <v>602</v>
      </c>
      <c r="C166" s="718"/>
      <c r="D166" s="718"/>
      <c r="E166" s="718"/>
      <c r="F166" s="718"/>
      <c r="G166" s="718"/>
      <c r="H166" s="718"/>
      <c r="I166" s="718"/>
      <c r="J166" s="718"/>
      <c r="K166" s="718"/>
      <c r="L166" s="718"/>
      <c r="M166" s="718"/>
      <c r="N166" s="718"/>
      <c r="O166" s="718"/>
      <c r="P166" s="718"/>
      <c r="Q166" s="718"/>
      <c r="R166" s="718"/>
      <c r="S166" s="718"/>
      <c r="T166" s="718"/>
      <c r="U166" s="718"/>
      <c r="V166" s="718"/>
      <c r="W166" s="718"/>
      <c r="X166" s="718"/>
      <c r="Y166" s="719"/>
    </row>
    <row r="167" spans="2:25" ht="63" customHeight="1">
      <c r="B167" s="711" t="s">
        <v>687</v>
      </c>
      <c r="C167" s="712"/>
      <c r="D167" s="712"/>
      <c r="E167" s="712"/>
      <c r="F167" s="712"/>
      <c r="G167" s="712"/>
      <c r="H167" s="712"/>
      <c r="I167" s="712"/>
      <c r="J167" s="712"/>
      <c r="K167" s="712"/>
      <c r="L167" s="712"/>
      <c r="M167" s="712"/>
      <c r="N167" s="712"/>
      <c r="O167" s="712"/>
      <c r="P167" s="712"/>
      <c r="Q167" s="712"/>
      <c r="R167" s="712"/>
      <c r="S167" s="712"/>
      <c r="T167" s="712"/>
      <c r="U167" s="712"/>
      <c r="V167" s="712"/>
      <c r="W167" s="712"/>
      <c r="X167" s="712"/>
      <c r="Y167" s="713"/>
    </row>
    <row r="168" spans="2:25" ht="40.5" customHeight="1">
      <c r="B168" s="760" t="s">
        <v>56</v>
      </c>
      <c r="C168" s="761"/>
      <c r="D168" s="691"/>
      <c r="E168" s="692"/>
      <c r="F168" s="692"/>
      <c r="G168" s="692"/>
      <c r="H168" s="692"/>
      <c r="I168" s="692"/>
      <c r="J168" s="692"/>
      <c r="K168" s="692"/>
      <c r="L168" s="692"/>
      <c r="M168" s="692"/>
      <c r="N168" s="692"/>
      <c r="O168" s="692"/>
      <c r="P168" s="692"/>
      <c r="Q168" s="693"/>
      <c r="R168" s="694" t="s">
        <v>57</v>
      </c>
      <c r="S168" s="695"/>
      <c r="T168" s="696"/>
      <c r="U168" s="691"/>
      <c r="V168" s="692"/>
      <c r="W168" s="692"/>
      <c r="X168" s="692"/>
      <c r="Y168" s="697"/>
    </row>
    <row r="169" spans="2:25" ht="40.5" customHeight="1">
      <c r="B169" s="762" t="s">
        <v>325</v>
      </c>
      <c r="C169" s="763"/>
      <c r="D169" s="714"/>
      <c r="E169" s="715"/>
      <c r="F169" s="715"/>
      <c r="G169" s="715"/>
      <c r="H169" s="715"/>
      <c r="I169" s="715"/>
      <c r="J169" s="715"/>
      <c r="K169" s="715"/>
      <c r="L169" s="715"/>
      <c r="M169" s="715"/>
      <c r="N169" s="715"/>
      <c r="O169" s="715"/>
      <c r="P169" s="715"/>
      <c r="Q169" s="716"/>
      <c r="R169" s="694" t="s">
        <v>57</v>
      </c>
      <c r="S169" s="695"/>
      <c r="T169" s="696"/>
      <c r="U169" s="691"/>
      <c r="V169" s="692"/>
      <c r="W169" s="692"/>
      <c r="X169" s="692"/>
      <c r="Y169" s="697"/>
    </row>
    <row r="170" spans="2:25" ht="19.5" customHeight="1" thickBot="1">
      <c r="B170" s="659" t="s">
        <v>956</v>
      </c>
      <c r="C170" s="660"/>
      <c r="D170" s="660"/>
      <c r="E170" s="660"/>
      <c r="F170" s="660"/>
      <c r="G170" s="660"/>
      <c r="H170" s="660"/>
      <c r="I170" s="660"/>
      <c r="J170" s="660"/>
      <c r="K170" s="660"/>
      <c r="L170" s="660"/>
      <c r="M170" s="660"/>
      <c r="N170" s="660"/>
      <c r="O170" s="660"/>
      <c r="P170" s="660"/>
      <c r="Q170" s="660"/>
      <c r="R170" s="660"/>
      <c r="S170" s="660"/>
      <c r="T170" s="660"/>
      <c r="U170" s="660"/>
      <c r="V170" s="660"/>
      <c r="W170" s="660"/>
      <c r="X170" s="660"/>
      <c r="Y170" s="661"/>
    </row>
    <row r="171" spans="2:25" ht="19.5" customHeight="1"/>
    <row r="172" spans="2:25" ht="19.5" customHeight="1"/>
    <row r="173" spans="2:25" ht="19.5" customHeight="1"/>
    <row r="174" spans="2:25" ht="19.5" customHeight="1"/>
    <row r="175" spans="2:25" ht="8.1" customHeight="1"/>
    <row r="176" spans="2:25" ht="19.5" customHeight="1"/>
    <row r="177" spans="2:25" ht="19.5" customHeight="1"/>
    <row r="178" spans="2:25" ht="19.5" customHeight="1"/>
    <row r="179" spans="2:25" ht="19.5" customHeight="1"/>
    <row r="180" spans="2:25" ht="8.1" customHeight="1"/>
    <row r="181" spans="2:25" ht="24.75" customHeight="1"/>
    <row r="182" spans="2:25" ht="30" customHeight="1"/>
    <row r="183" spans="2:25" ht="19.5" customHeight="1"/>
    <row r="184" spans="2:25" ht="19.5" customHeight="1"/>
    <row r="185" spans="2:25" ht="24.9" customHeight="1"/>
    <row r="186" spans="2:25" s="200" customFormat="1" ht="45" customHeight="1">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row>
    <row r="187" spans="2:25" s="200" customFormat="1" ht="19.5" customHeight="1">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row>
    <row r="188" spans="2:25" s="200" customFormat="1" ht="45" customHeight="1">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row>
    <row r="189" spans="2:25" s="202" customFormat="1" ht="19.5" customHeight="1">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row>
    <row r="190" spans="2:25" ht="19.5" customHeight="1"/>
    <row r="192" spans="2:25" ht="49.5" customHeight="1"/>
    <row r="193" ht="17.25" customHeight="1"/>
    <row r="214" spans="2:2">
      <c r="B214" s="200"/>
    </row>
    <row r="215" spans="2:2">
      <c r="B215" s="200"/>
    </row>
    <row r="216" spans="2:2">
      <c r="B216" s="200"/>
    </row>
    <row r="217" spans="2:2">
      <c r="B217" s="202"/>
    </row>
  </sheetData>
  <sheetProtection algorithmName="SHA-512" hashValue="NbeyDPVywsHzKKluxcOoMa3mlvk3vieZY1om5GzZ1giK6b2kp8/7QsYhsGrmYvEYUSfst2twBmaovV4Wd/PYFg==" saltValue="li57lEI+O2mcF1QEZQCbfw==" spinCount="100000" sheet="1" selectLockedCells="1"/>
  <dataConsolidate/>
  <mergeCells count="501">
    <mergeCell ref="B91:Y91"/>
    <mergeCell ref="D86:M86"/>
    <mergeCell ref="N86:P86"/>
    <mergeCell ref="W123:Y123"/>
    <mergeCell ref="W122:Y122"/>
    <mergeCell ref="C126:T126"/>
    <mergeCell ref="C127:T127"/>
    <mergeCell ref="C96:G96"/>
    <mergeCell ref="I96:J96"/>
    <mergeCell ref="K96:M96"/>
    <mergeCell ref="Q102:Y102"/>
    <mergeCell ref="Q107:Y107"/>
    <mergeCell ref="N106:P106"/>
    <mergeCell ref="Q106:X106"/>
    <mergeCell ref="Q98:T98"/>
    <mergeCell ref="C109:I109"/>
    <mergeCell ref="B106:B109"/>
    <mergeCell ref="C101:G101"/>
    <mergeCell ref="I101:J101"/>
    <mergeCell ref="I90:J90"/>
    <mergeCell ref="K90:M90"/>
    <mergeCell ref="N90:O90"/>
    <mergeCell ref="N88:P88"/>
    <mergeCell ref="W121:Y121"/>
    <mergeCell ref="B116:Y116"/>
    <mergeCell ref="D104:H104"/>
    <mergeCell ref="B95:Y95"/>
    <mergeCell ref="U94:X94"/>
    <mergeCell ref="D98:H98"/>
    <mergeCell ref="I98:L98"/>
    <mergeCell ref="M98:O98"/>
    <mergeCell ref="D108:H108"/>
    <mergeCell ref="I108:M108"/>
    <mergeCell ref="N108:O108"/>
    <mergeCell ref="P108:X108"/>
    <mergeCell ref="Q96:X96"/>
    <mergeCell ref="I112:J112"/>
    <mergeCell ref="K112:M112"/>
    <mergeCell ref="N112:P112"/>
    <mergeCell ref="Q112:X112"/>
    <mergeCell ref="N107:P107"/>
    <mergeCell ref="M103:O103"/>
    <mergeCell ref="Q103:T103"/>
    <mergeCell ref="C112:G112"/>
    <mergeCell ref="Q111:X111"/>
    <mergeCell ref="C111:G111"/>
    <mergeCell ref="I111:J111"/>
    <mergeCell ref="K111:M111"/>
    <mergeCell ref="Q88:X88"/>
    <mergeCell ref="D89:M89"/>
    <mergeCell ref="N89:P89"/>
    <mergeCell ref="Q89:Y89"/>
    <mergeCell ref="K88:M88"/>
    <mergeCell ref="D90:H90"/>
    <mergeCell ref="U90:X90"/>
    <mergeCell ref="C88:G88"/>
    <mergeCell ref="Q86:Y86"/>
    <mergeCell ref="B87:Y87"/>
    <mergeCell ref="B71:B74"/>
    <mergeCell ref="B80:B82"/>
    <mergeCell ref="B84:B86"/>
    <mergeCell ref="B88:B90"/>
    <mergeCell ref="D12:K12"/>
    <mergeCell ref="L12:N12"/>
    <mergeCell ref="L15:N15"/>
    <mergeCell ref="O15:S15"/>
    <mergeCell ref="T15:X15"/>
    <mergeCell ref="L14:S14"/>
    <mergeCell ref="T14:Y14"/>
    <mergeCell ref="N57:P57"/>
    <mergeCell ref="I55:J55"/>
    <mergeCell ref="K55:M55"/>
    <mergeCell ref="N55:P55"/>
    <mergeCell ref="I80:J80"/>
    <mergeCell ref="B54:Y54"/>
    <mergeCell ref="B55:B57"/>
    <mergeCell ref="B58:Y58"/>
    <mergeCell ref="B62:Y62"/>
    <mergeCell ref="B66:Y66"/>
    <mergeCell ref="B70:Y70"/>
    <mergeCell ref="Q55:X55"/>
    <mergeCell ref="C59:G59"/>
    <mergeCell ref="N111:P111"/>
    <mergeCell ref="I104:L104"/>
    <mergeCell ref="M104:O104"/>
    <mergeCell ref="P104:X104"/>
    <mergeCell ref="U103:X103"/>
    <mergeCell ref="B110:Y110"/>
    <mergeCell ref="C106:G106"/>
    <mergeCell ref="I106:J106"/>
    <mergeCell ref="K106:M106"/>
    <mergeCell ref="D107:M107"/>
    <mergeCell ref="N97:P97"/>
    <mergeCell ref="D97:M97"/>
    <mergeCell ref="P94:T94"/>
    <mergeCell ref="B96:B99"/>
    <mergeCell ref="I94:J94"/>
    <mergeCell ref="K94:M94"/>
    <mergeCell ref="U98:X98"/>
    <mergeCell ref="B100:Y100"/>
    <mergeCell ref="M99:O99"/>
    <mergeCell ref="P99:X99"/>
    <mergeCell ref="B92:B94"/>
    <mergeCell ref="N93:P93"/>
    <mergeCell ref="Q93:Y93"/>
    <mergeCell ref="D94:H94"/>
    <mergeCell ref="N94:O94"/>
    <mergeCell ref="I92:J92"/>
    <mergeCell ref="K92:M92"/>
    <mergeCell ref="N92:P92"/>
    <mergeCell ref="Q92:X92"/>
    <mergeCell ref="C92:G92"/>
    <mergeCell ref="Q101:X101"/>
    <mergeCell ref="D99:H99"/>
    <mergeCell ref="I99:L99"/>
    <mergeCell ref="I59:J59"/>
    <mergeCell ref="K59:M59"/>
    <mergeCell ref="N59:P59"/>
    <mergeCell ref="Q59:X59"/>
    <mergeCell ref="N56:P56"/>
    <mergeCell ref="Q56:S56"/>
    <mergeCell ref="T56:X56"/>
    <mergeCell ref="D57:H57"/>
    <mergeCell ref="K57:M57"/>
    <mergeCell ref="Q67:X67"/>
    <mergeCell ref="N68:P68"/>
    <mergeCell ref="D69:M69"/>
    <mergeCell ref="D64:M64"/>
    <mergeCell ref="Q57:Y57"/>
    <mergeCell ref="D56:M56"/>
    <mergeCell ref="D93:M93"/>
    <mergeCell ref="N84:P84"/>
    <mergeCell ref="Q84:X84"/>
    <mergeCell ref="D85:M85"/>
    <mergeCell ref="N85:P85"/>
    <mergeCell ref="Q85:Y85"/>
    <mergeCell ref="B67:B69"/>
    <mergeCell ref="D72:G72"/>
    <mergeCell ref="H72:J72"/>
    <mergeCell ref="K72:M72"/>
    <mergeCell ref="N60:P60"/>
    <mergeCell ref="Q60:S60"/>
    <mergeCell ref="T60:X60"/>
    <mergeCell ref="N61:P61"/>
    <mergeCell ref="C61:M61"/>
    <mergeCell ref="T61:X61"/>
    <mergeCell ref="Q61:S61"/>
    <mergeCell ref="D60:M60"/>
    <mergeCell ref="B59:B61"/>
    <mergeCell ref="B63:B65"/>
    <mergeCell ref="Q63:X63"/>
    <mergeCell ref="N64:P64"/>
    <mergeCell ref="Q64:S64"/>
    <mergeCell ref="T64:X64"/>
    <mergeCell ref="C63:G63"/>
    <mergeCell ref="I63:J63"/>
    <mergeCell ref="K63:M63"/>
    <mergeCell ref="N63:P63"/>
    <mergeCell ref="K67:M67"/>
    <mergeCell ref="N67:P67"/>
    <mergeCell ref="B75:Y75"/>
    <mergeCell ref="D81:M81"/>
    <mergeCell ref="N81:P81"/>
    <mergeCell ref="Q81:Y81"/>
    <mergeCell ref="C84:G84"/>
    <mergeCell ref="I84:J84"/>
    <mergeCell ref="K84:M84"/>
    <mergeCell ref="B76:B77"/>
    <mergeCell ref="D82:M82"/>
    <mergeCell ref="N82:P82"/>
    <mergeCell ref="Q80:X80"/>
    <mergeCell ref="D78:G78"/>
    <mergeCell ref="H78:J78"/>
    <mergeCell ref="K78:M78"/>
    <mergeCell ref="N78:P78"/>
    <mergeCell ref="Q78:X78"/>
    <mergeCell ref="Q82:Y82"/>
    <mergeCell ref="B83:Y83"/>
    <mergeCell ref="K38:M38"/>
    <mergeCell ref="T46:X46"/>
    <mergeCell ref="N39:P39"/>
    <mergeCell ref="N38:P38"/>
    <mergeCell ref="Q38:X38"/>
    <mergeCell ref="Q39:X39"/>
    <mergeCell ref="N46:P46"/>
    <mergeCell ref="D44:H44"/>
    <mergeCell ref="I44:J44"/>
    <mergeCell ref="D46:H46"/>
    <mergeCell ref="I46:J46"/>
    <mergeCell ref="K44:M44"/>
    <mergeCell ref="K46:M46"/>
    <mergeCell ref="D45:G45"/>
    <mergeCell ref="B1:Y1"/>
    <mergeCell ref="B2:Y2"/>
    <mergeCell ref="B3:Y3"/>
    <mergeCell ref="B4:Y4"/>
    <mergeCell ref="B9:Y9"/>
    <mergeCell ref="B11:C11"/>
    <mergeCell ref="B12:C12"/>
    <mergeCell ref="B13:C13"/>
    <mergeCell ref="D10:L10"/>
    <mergeCell ref="M10:Y10"/>
    <mergeCell ref="T11:X11"/>
    <mergeCell ref="D11:S11"/>
    <mergeCell ref="O12:S12"/>
    <mergeCell ref="U12:X12"/>
    <mergeCell ref="B5:Y5"/>
    <mergeCell ref="B6:J6"/>
    <mergeCell ref="K6:Y6"/>
    <mergeCell ref="B7:Y7"/>
    <mergeCell ref="B8:J8"/>
    <mergeCell ref="K8:Y8"/>
    <mergeCell ref="D14:F14"/>
    <mergeCell ref="G14:I14"/>
    <mergeCell ref="B14:C14"/>
    <mergeCell ref="B15:C15"/>
    <mergeCell ref="B16:Y16"/>
    <mergeCell ref="B17:C17"/>
    <mergeCell ref="B18:C18"/>
    <mergeCell ref="B19:Y19"/>
    <mergeCell ref="I57:J57"/>
    <mergeCell ref="B34:C34"/>
    <mergeCell ref="B35:C35"/>
    <mergeCell ref="J14:K14"/>
    <mergeCell ref="B36:Y36"/>
    <mergeCell ref="B37:Y37"/>
    <mergeCell ref="B39:B41"/>
    <mergeCell ref="B42:Y42"/>
    <mergeCell ref="B43:B47"/>
    <mergeCell ref="C39:G39"/>
    <mergeCell ref="I39:J39"/>
    <mergeCell ref="K39:M39"/>
    <mergeCell ref="D40:G40"/>
    <mergeCell ref="H40:Y40"/>
    <mergeCell ref="C38:G38"/>
    <mergeCell ref="H38:J38"/>
    <mergeCell ref="B20:C20"/>
    <mergeCell ref="G15:I15"/>
    <mergeCell ref="J15:K15"/>
    <mergeCell ref="B21:C21"/>
    <mergeCell ref="D17:L17"/>
    <mergeCell ref="M17:O17"/>
    <mergeCell ref="P17:T17"/>
    <mergeCell ref="U17:X17"/>
    <mergeCell ref="D18:H18"/>
    <mergeCell ref="I18:L18"/>
    <mergeCell ref="M18:O18"/>
    <mergeCell ref="Q18:T18"/>
    <mergeCell ref="U18:Y18"/>
    <mergeCell ref="Q21:T21"/>
    <mergeCell ref="U21:X21"/>
    <mergeCell ref="D20:L20"/>
    <mergeCell ref="M20:O20"/>
    <mergeCell ref="P20:T20"/>
    <mergeCell ref="U20:X20"/>
    <mergeCell ref="D15:F15"/>
    <mergeCell ref="Q33:Y33"/>
    <mergeCell ref="B22:Y22"/>
    <mergeCell ref="B23:Y26"/>
    <mergeCell ref="B27:Y27"/>
    <mergeCell ref="B28:Y28"/>
    <mergeCell ref="B29:C29"/>
    <mergeCell ref="B30:C30"/>
    <mergeCell ref="B31:C31"/>
    <mergeCell ref="B32:Y32"/>
    <mergeCell ref="B33:C33"/>
    <mergeCell ref="D31:H31"/>
    <mergeCell ref="D34:H34"/>
    <mergeCell ref="I34:J34"/>
    <mergeCell ref="K34:N34"/>
    <mergeCell ref="O34:P34"/>
    <mergeCell ref="Q34:Y34"/>
    <mergeCell ref="T13:X13"/>
    <mergeCell ref="D13:S13"/>
    <mergeCell ref="D29:N29"/>
    <mergeCell ref="O29:P29"/>
    <mergeCell ref="Q29:Y29"/>
    <mergeCell ref="D30:H30"/>
    <mergeCell ref="I30:J30"/>
    <mergeCell ref="K30:N30"/>
    <mergeCell ref="O30:P30"/>
    <mergeCell ref="D21:H21"/>
    <mergeCell ref="I21:L21"/>
    <mergeCell ref="M21:O21"/>
    <mergeCell ref="I31:J31"/>
    <mergeCell ref="K31:N31"/>
    <mergeCell ref="O31:P31"/>
    <mergeCell ref="Q31:Y31"/>
    <mergeCell ref="Q30:Y30"/>
    <mergeCell ref="D33:N33"/>
    <mergeCell ref="O33:P33"/>
    <mergeCell ref="I47:J47"/>
    <mergeCell ref="K47:M47"/>
    <mergeCell ref="N44:P44"/>
    <mergeCell ref="N43:P43"/>
    <mergeCell ref="Q44:S44"/>
    <mergeCell ref="T44:X44"/>
    <mergeCell ref="D41:G41"/>
    <mergeCell ref="C43:G43"/>
    <mergeCell ref="I43:J43"/>
    <mergeCell ref="K43:M43"/>
    <mergeCell ref="H41:Y41"/>
    <mergeCell ref="I45:J45"/>
    <mergeCell ref="K45:M45"/>
    <mergeCell ref="Q45:S45"/>
    <mergeCell ref="T45:X45"/>
    <mergeCell ref="Q47:S47"/>
    <mergeCell ref="T47:X47"/>
    <mergeCell ref="Q43:X43"/>
    <mergeCell ref="Q46:S46"/>
    <mergeCell ref="D47:G47"/>
    <mergeCell ref="N69:P69"/>
    <mergeCell ref="Q69:Y69"/>
    <mergeCell ref="B164:C164"/>
    <mergeCell ref="B149:Y149"/>
    <mergeCell ref="K101:M101"/>
    <mergeCell ref="N101:P101"/>
    <mergeCell ref="B163:C163"/>
    <mergeCell ref="D102:M102"/>
    <mergeCell ref="N102:P102"/>
    <mergeCell ref="D103:H103"/>
    <mergeCell ref="I103:L103"/>
    <mergeCell ref="B101:B104"/>
    <mergeCell ref="B145:V145"/>
    <mergeCell ref="W139:Y139"/>
    <mergeCell ref="W140:Y140"/>
    <mergeCell ref="W141:Y141"/>
    <mergeCell ref="B150:V150"/>
    <mergeCell ref="W129:Y129"/>
    <mergeCell ref="W151:Y151"/>
    <mergeCell ref="B152:V152"/>
    <mergeCell ref="W152:Y152"/>
    <mergeCell ref="C122:T122"/>
    <mergeCell ref="B148:V148"/>
    <mergeCell ref="C132:T132"/>
    <mergeCell ref="U169:Y169"/>
    <mergeCell ref="B167:Y167"/>
    <mergeCell ref="B168:C168"/>
    <mergeCell ref="B169:C169"/>
    <mergeCell ref="D168:Q168"/>
    <mergeCell ref="R168:T168"/>
    <mergeCell ref="U168:Y168"/>
    <mergeCell ref="W135:Y135"/>
    <mergeCell ref="W138:Y138"/>
    <mergeCell ref="E157:G157"/>
    <mergeCell ref="E158:G158"/>
    <mergeCell ref="B144:V144"/>
    <mergeCell ref="B151:V151"/>
    <mergeCell ref="W126:Y126"/>
    <mergeCell ref="W125:Y125"/>
    <mergeCell ref="W124:Y124"/>
    <mergeCell ref="E159:G159"/>
    <mergeCell ref="U127:V127"/>
    <mergeCell ref="W127:Y127"/>
    <mergeCell ref="B146:V146"/>
    <mergeCell ref="B147:V147"/>
    <mergeCell ref="W144:Y144"/>
    <mergeCell ref="B143:Y143"/>
    <mergeCell ref="B135:V135"/>
    <mergeCell ref="B134:Y134"/>
    <mergeCell ref="B141:V141"/>
    <mergeCell ref="B142:V142"/>
    <mergeCell ref="B137:Y137"/>
    <mergeCell ref="B138:V138"/>
    <mergeCell ref="B139:V139"/>
    <mergeCell ref="B140:V140"/>
    <mergeCell ref="B136:Y136"/>
    <mergeCell ref="D35:H35"/>
    <mergeCell ref="I35:J35"/>
    <mergeCell ref="K35:N35"/>
    <mergeCell ref="O35:P35"/>
    <mergeCell ref="Q35:Y35"/>
    <mergeCell ref="W142:Y142"/>
    <mergeCell ref="W132:Y132"/>
    <mergeCell ref="C133:T133"/>
    <mergeCell ref="U133:V133"/>
    <mergeCell ref="W133:Y133"/>
    <mergeCell ref="C130:T130"/>
    <mergeCell ref="U130:V130"/>
    <mergeCell ref="W130:Y130"/>
    <mergeCell ref="C131:T131"/>
    <mergeCell ref="U131:V131"/>
    <mergeCell ref="W131:Y131"/>
    <mergeCell ref="C128:T128"/>
    <mergeCell ref="U128:V128"/>
    <mergeCell ref="W128:Y128"/>
    <mergeCell ref="D74:G74"/>
    <mergeCell ref="Q115:X115"/>
    <mergeCell ref="D73:G73"/>
    <mergeCell ref="N96:P96"/>
    <mergeCell ref="Q97:Y97"/>
    <mergeCell ref="B170:Y170"/>
    <mergeCell ref="W145:Y145"/>
    <mergeCell ref="W153:Y153"/>
    <mergeCell ref="W154:Y154"/>
    <mergeCell ref="W155:Y155"/>
    <mergeCell ref="W150:Y150"/>
    <mergeCell ref="W146:Y146"/>
    <mergeCell ref="W147:Y147"/>
    <mergeCell ref="W148:Y148"/>
    <mergeCell ref="D164:Q164"/>
    <mergeCell ref="R164:T164"/>
    <mergeCell ref="U164:Y164"/>
    <mergeCell ref="D163:Q163"/>
    <mergeCell ref="R163:T163"/>
    <mergeCell ref="U163:Y163"/>
    <mergeCell ref="B153:V153"/>
    <mergeCell ref="B154:V154"/>
    <mergeCell ref="B155:V155"/>
    <mergeCell ref="B156:Y156"/>
    <mergeCell ref="B161:Y161"/>
    <mergeCell ref="B162:Y162"/>
    <mergeCell ref="D169:Q169"/>
    <mergeCell ref="R169:T169"/>
    <mergeCell ref="B166:Y166"/>
    <mergeCell ref="C119:T119"/>
    <mergeCell ref="U132:V132"/>
    <mergeCell ref="C129:T129"/>
    <mergeCell ref="U129:V129"/>
    <mergeCell ref="U122:V122"/>
    <mergeCell ref="C124:T124"/>
    <mergeCell ref="C125:T125"/>
    <mergeCell ref="U123:V123"/>
    <mergeCell ref="U124:V124"/>
    <mergeCell ref="U125:V125"/>
    <mergeCell ref="C123:T123"/>
    <mergeCell ref="U126:V126"/>
    <mergeCell ref="C121:T121"/>
    <mergeCell ref="U121:V121"/>
    <mergeCell ref="N72:P72"/>
    <mergeCell ref="Q72:Y72"/>
    <mergeCell ref="Q76:X76"/>
    <mergeCell ref="C76:G76"/>
    <mergeCell ref="I76:J76"/>
    <mergeCell ref="K76:M76"/>
    <mergeCell ref="N76:P76"/>
    <mergeCell ref="C80:G80"/>
    <mergeCell ref="U119:V119"/>
    <mergeCell ref="W119:Y119"/>
    <mergeCell ref="K80:M80"/>
    <mergeCell ref="N80:P80"/>
    <mergeCell ref="H73:Y73"/>
    <mergeCell ref="H74:Y74"/>
    <mergeCell ref="Q77:Y77"/>
    <mergeCell ref="N77:P77"/>
    <mergeCell ref="D77:M77"/>
    <mergeCell ref="B113:Y113"/>
    <mergeCell ref="C118:T118"/>
    <mergeCell ref="U118:V118"/>
    <mergeCell ref="W118:Y118"/>
    <mergeCell ref="N115:P115"/>
    <mergeCell ref="B115:M115"/>
    <mergeCell ref="B117:Y117"/>
    <mergeCell ref="I52:J52"/>
    <mergeCell ref="K52:M52"/>
    <mergeCell ref="N52:P52"/>
    <mergeCell ref="Q52:S52"/>
    <mergeCell ref="T52:X52"/>
    <mergeCell ref="D53:G53"/>
    <mergeCell ref="C120:T120"/>
    <mergeCell ref="U120:V120"/>
    <mergeCell ref="W120:Y120"/>
    <mergeCell ref="Q68:S68"/>
    <mergeCell ref="T68:X68"/>
    <mergeCell ref="N65:P65"/>
    <mergeCell ref="Q65:Y65"/>
    <mergeCell ref="C67:G67"/>
    <mergeCell ref="I67:J67"/>
    <mergeCell ref="C55:G55"/>
    <mergeCell ref="D68:M68"/>
    <mergeCell ref="C71:G71"/>
    <mergeCell ref="I71:J71"/>
    <mergeCell ref="K71:M71"/>
    <mergeCell ref="N71:P71"/>
    <mergeCell ref="Q71:X71"/>
    <mergeCell ref="P90:T90"/>
    <mergeCell ref="I88:J88"/>
    <mergeCell ref="B48:Y48"/>
    <mergeCell ref="C65:M65"/>
    <mergeCell ref="I53:J53"/>
    <mergeCell ref="K53:M53"/>
    <mergeCell ref="Q53:S53"/>
    <mergeCell ref="T53:X53"/>
    <mergeCell ref="B49:B53"/>
    <mergeCell ref="C49:G49"/>
    <mergeCell ref="I49:J49"/>
    <mergeCell ref="K49:M49"/>
    <mergeCell ref="N49:P49"/>
    <mergeCell ref="Q49:X49"/>
    <mergeCell ref="D50:H50"/>
    <mergeCell ref="I50:J50"/>
    <mergeCell ref="K50:M50"/>
    <mergeCell ref="N50:P50"/>
    <mergeCell ref="Q50:S50"/>
    <mergeCell ref="T50:X50"/>
    <mergeCell ref="D51:G51"/>
    <mergeCell ref="I51:J51"/>
    <mergeCell ref="K51:M51"/>
    <mergeCell ref="Q51:S51"/>
    <mergeCell ref="T51:X51"/>
    <mergeCell ref="D52:H52"/>
  </mergeCells>
  <conditionalFormatting sqref="D11">
    <cfRule type="notContainsBlanks" dxfId="134" priority="531">
      <formula>LEN(TRIM(D11))&gt;0</formula>
    </cfRule>
  </conditionalFormatting>
  <conditionalFormatting sqref="D12 Q21">
    <cfRule type="notContainsBlanks" dxfId="133" priority="494">
      <formula>LEN(TRIM(D12))&gt;0</formula>
    </cfRule>
    <cfRule type="containsBlanks" dxfId="132" priority="534">
      <formula>LEN(TRIM(D12))=0</formula>
    </cfRule>
  </conditionalFormatting>
  <conditionalFormatting sqref="O12:S12">
    <cfRule type="notContainsBlanks" dxfId="131" priority="528">
      <formula>LEN(TRIM(O12))&gt;0</formula>
    </cfRule>
  </conditionalFormatting>
  <conditionalFormatting sqref="Y12">
    <cfRule type="notContainsBlanks" dxfId="130" priority="529">
      <formula>LEN(TRIM(Y12))&gt;0</formula>
    </cfRule>
  </conditionalFormatting>
  <conditionalFormatting sqref="D14">
    <cfRule type="notContainsBlanks" dxfId="129" priority="527">
      <formula>LEN(TRIM(D14))&gt;0</formula>
    </cfRule>
  </conditionalFormatting>
  <conditionalFormatting sqref="D13">
    <cfRule type="notContainsBlanks" dxfId="128" priority="526">
      <formula>LEN(TRIM(D13))&gt;0</formula>
    </cfRule>
  </conditionalFormatting>
  <conditionalFormatting sqref="D15">
    <cfRule type="notContainsBlanks" dxfId="127" priority="525">
      <formula>LEN(TRIM(D15))&gt;0</formula>
    </cfRule>
  </conditionalFormatting>
  <conditionalFormatting sqref="D10">
    <cfRule type="containsBlanks" dxfId="126" priority="516">
      <formula>LEN(TRIM(D10))=0</formula>
    </cfRule>
  </conditionalFormatting>
  <conditionalFormatting sqref="D17:L17 P17:T17 Y17 M18:O18 D20:L20 P20:T20 M21:O21 Y20">
    <cfRule type="notContainsBlanks" dxfId="125" priority="501">
      <formula>LEN(TRIM(D17))&gt;0</formula>
    </cfRule>
    <cfRule type="containsBlanks" dxfId="124" priority="532">
      <formula>LEN(TRIM(D17))=0</formula>
    </cfRule>
  </conditionalFormatting>
  <conditionalFormatting sqref="Y11">
    <cfRule type="notContainsBlanks" dxfId="123" priority="475">
      <formula>LEN(TRIM(Y11))&gt;0</formula>
    </cfRule>
  </conditionalFormatting>
  <conditionalFormatting sqref="T14">
    <cfRule type="notContainsBlanks" dxfId="122" priority="459">
      <formula>LEN(TRIM(T14))&gt;0</formula>
    </cfRule>
  </conditionalFormatting>
  <conditionalFormatting sqref="Y21">
    <cfRule type="notContainsBlanks" dxfId="121" priority="450">
      <formula>LEN(TRIM(Y21))&gt;0</formula>
    </cfRule>
    <cfRule type="containsBlanks" dxfId="120" priority="451">
      <formula>LEN(TRIM(Y21))=0</formula>
    </cfRule>
  </conditionalFormatting>
  <conditionalFormatting sqref="Q18">
    <cfRule type="notContainsBlanks" dxfId="119" priority="448">
      <formula>LEN(TRIM(Q18))&gt;0</formula>
    </cfRule>
    <cfRule type="containsBlanks" dxfId="118" priority="449">
      <formula>LEN(TRIM(Q18))=0</formula>
    </cfRule>
  </conditionalFormatting>
  <conditionalFormatting sqref="Y13">
    <cfRule type="notContainsBlanks" dxfId="117" priority="421">
      <formula>LEN(TRIM(Y13))&gt;0</formula>
    </cfRule>
  </conditionalFormatting>
  <conditionalFormatting sqref="K39:M39">
    <cfRule type="notContainsBlanks" dxfId="116" priority="418">
      <formula>LEN(TRIM(K39))&gt;0</formula>
    </cfRule>
  </conditionalFormatting>
  <conditionalFormatting sqref="D40:G40">
    <cfRule type="notContainsBlanks" dxfId="115" priority="417">
      <formula>LEN(TRIM(D40))&gt;0</formula>
    </cfRule>
    <cfRule type="containsBlanks" dxfId="114" priority="419">
      <formula>LEN(TRIM(D40))=0</formula>
    </cfRule>
  </conditionalFormatting>
  <conditionalFormatting sqref="D41:G41">
    <cfRule type="notContainsBlanks" dxfId="113" priority="413">
      <formula>LEN(TRIM(D41))&gt;0</formula>
    </cfRule>
    <cfRule type="containsBlanks" dxfId="112" priority="414">
      <formula>LEN(TRIM(D41))=0</formula>
    </cfRule>
  </conditionalFormatting>
  <conditionalFormatting sqref="K43:M43">
    <cfRule type="notContainsBlanks" dxfId="111" priority="412">
      <formula>LEN(TRIM(K43))&gt;0</formula>
    </cfRule>
  </conditionalFormatting>
  <conditionalFormatting sqref="Y44:Y45">
    <cfRule type="cellIs" dxfId="110" priority="409" operator="between">
      <formula>1</formula>
      <formula>48</formula>
    </cfRule>
  </conditionalFormatting>
  <conditionalFormatting sqref="Q44:S44">
    <cfRule type="cellIs" dxfId="109" priority="407" operator="greaterThan">
      <formula>19</formula>
    </cfRule>
  </conditionalFormatting>
  <conditionalFormatting sqref="K55:M55">
    <cfRule type="notContainsBlanks" dxfId="108" priority="405">
      <formula>LEN(TRIM(K55))&gt;0</formula>
    </cfRule>
  </conditionalFormatting>
  <conditionalFormatting sqref="K59:M59">
    <cfRule type="notContainsBlanks" dxfId="107" priority="400">
      <formula>LEN(TRIM(K59))&gt;0</formula>
    </cfRule>
  </conditionalFormatting>
  <conditionalFormatting sqref="K63:M63">
    <cfRule type="notContainsBlanks" dxfId="106" priority="395">
      <formula>LEN(TRIM(K63))&gt;0</formula>
    </cfRule>
  </conditionalFormatting>
  <conditionalFormatting sqref="N63">
    <cfRule type="notContainsBlanks" dxfId="105" priority="394">
      <formula>LEN(TRIM(N63))&gt;0</formula>
    </cfRule>
  </conditionalFormatting>
  <conditionalFormatting sqref="K67:M67">
    <cfRule type="notContainsBlanks" dxfId="104" priority="387">
      <formula>LEN(TRIM(K67))&gt;0</formula>
    </cfRule>
  </conditionalFormatting>
  <conditionalFormatting sqref="N67 N63 N59 N55 N43 N39 N71 N80 N76 N84 N88 N92 N96 N101 N106 N112">
    <cfRule type="notContainsBlanks" dxfId="103" priority="386">
      <formula>LEN(TRIM(N39))&gt;0</formula>
    </cfRule>
  </conditionalFormatting>
  <conditionalFormatting sqref="N76">
    <cfRule type="notContainsBlanks" dxfId="102" priority="379">
      <formula>LEN(TRIM(N76))&gt;0</formula>
    </cfRule>
  </conditionalFormatting>
  <conditionalFormatting sqref="K76">
    <cfRule type="notContainsBlanks" dxfId="101" priority="378">
      <formula>LEN(TRIM(K76))&gt;0</formula>
    </cfRule>
  </conditionalFormatting>
  <conditionalFormatting sqref="K71:M71 K72">
    <cfRule type="notContainsBlanks" dxfId="100" priority="375">
      <formula>LEN(TRIM(K71))&gt;0</formula>
    </cfRule>
  </conditionalFormatting>
  <conditionalFormatting sqref="D73:G73">
    <cfRule type="notContainsBlanks" dxfId="99" priority="364">
      <formula>LEN(TRIM(D73))&gt;0</formula>
    </cfRule>
    <cfRule type="containsBlanks" dxfId="98" priority="365">
      <formula>LEN(TRIM(D73))=0</formula>
    </cfRule>
  </conditionalFormatting>
  <conditionalFormatting sqref="D74:G74">
    <cfRule type="notContainsBlanks" dxfId="97" priority="362">
      <formula>LEN(TRIM(D74))&gt;0</formula>
    </cfRule>
    <cfRule type="containsBlanks" dxfId="96" priority="363">
      <formula>LEN(TRIM(D74))=0</formula>
    </cfRule>
  </conditionalFormatting>
  <conditionalFormatting sqref="U119:Y120 U128:Y133 U125:U127 W125:W127">
    <cfRule type="notContainsBlanks" dxfId="95" priority="355">
      <formula>LEN(TRIM(U119))&gt;0</formula>
    </cfRule>
  </conditionalFormatting>
  <conditionalFormatting sqref="W140:W141">
    <cfRule type="notContainsBlanks" dxfId="94" priority="353">
      <formula>LEN(TRIM(W140))&gt;0</formula>
    </cfRule>
  </conditionalFormatting>
  <conditionalFormatting sqref="W145">
    <cfRule type="notContainsBlanks" dxfId="93" priority="152">
      <formula>LEN(TRIM(W145))&gt;0</formula>
    </cfRule>
  </conditionalFormatting>
  <conditionalFormatting sqref="W146:W147">
    <cfRule type="notContainsBlanks" dxfId="92" priority="151">
      <formula>LEN(TRIM(W146))&gt;0</formula>
    </cfRule>
  </conditionalFormatting>
  <conditionalFormatting sqref="W146:Y146">
    <cfRule type="expression" dxfId="91" priority="149">
      <formula>"$U$76+$U$110&gt;2000"</formula>
    </cfRule>
  </conditionalFormatting>
  <conditionalFormatting sqref="W154:Y154">
    <cfRule type="notContainsBlanks" dxfId="90" priority="148">
      <formula>LEN(TRIM(W154))&gt;0</formula>
    </cfRule>
  </conditionalFormatting>
  <conditionalFormatting sqref="Q44:Y44 Q57 C57:I57 N56:N57 K57 Q61 C61 N60:N61 C64:D64 N64:N65 C68:D68 N68:N69 C74 T56:X56 T60:X60 Q65 T64:X64 Q69 T68:X68 I45 T45 Y45 N44:N45 C65 C44:D44 D46 C56:D56 C60:D60 C69 C45">
    <cfRule type="notContainsBlanks" dxfId="89" priority="917">
      <formula>LEN(TRIM(C44))&gt;0</formula>
    </cfRule>
    <cfRule type="expression" dxfId="88" priority="918">
      <formula>#REF!&gt;0</formula>
    </cfRule>
  </conditionalFormatting>
  <conditionalFormatting sqref="K71:M71 K72">
    <cfRule type="expression" dxfId="87" priority="973" stopIfTrue="1">
      <formula>SUM(#REF!,#REF!)&gt;1</formula>
    </cfRule>
  </conditionalFormatting>
  <conditionalFormatting sqref="W140:Y140 W146:Y146">
    <cfRule type="expression" dxfId="86" priority="976">
      <formula>#REF!+#REF!&gt;3500</formula>
    </cfRule>
  </conditionalFormatting>
  <conditionalFormatting sqref="Q81:Q82 D85:D86 Q86 Q93 D89 D93 Q97 D97 D102 Q102 D77:D78 Q77:Q78 Q107">
    <cfRule type="notContainsBlanks" dxfId="85" priority="1070">
      <formula>LEN(TRIM(D77))&gt;0</formula>
    </cfRule>
    <cfRule type="expression" dxfId="84" priority="1071">
      <formula>#REF!+$E$69 &gt; 0</formula>
    </cfRule>
  </conditionalFormatting>
  <conditionalFormatting sqref="Y46:Y47">
    <cfRule type="cellIs" dxfId="83" priority="145" operator="between">
      <formula>1</formula>
      <formula>48</formula>
    </cfRule>
  </conditionalFormatting>
  <conditionalFormatting sqref="Q46:S46">
    <cfRule type="cellIs" dxfId="82" priority="144" operator="greaterThan">
      <formula>19</formula>
    </cfRule>
  </conditionalFormatting>
  <conditionalFormatting sqref="Q46:Y46 C46 C47:D47 I47 T47 Y47 N46:N47">
    <cfRule type="notContainsBlanks" dxfId="81" priority="146">
      <formula>LEN(TRIM(C46))&gt;0</formula>
    </cfRule>
    <cfRule type="expression" dxfId="80" priority="147">
      <formula>#REF!&gt;0</formula>
    </cfRule>
  </conditionalFormatting>
  <conditionalFormatting sqref="T61">
    <cfRule type="notContainsBlanks" dxfId="79" priority="142">
      <formula>LEN(TRIM(T61))&gt;0</formula>
    </cfRule>
    <cfRule type="expression" dxfId="78" priority="143">
      <formula>#REF!&gt;0</formula>
    </cfRule>
  </conditionalFormatting>
  <conditionalFormatting sqref="K84:M84">
    <cfRule type="notContainsBlanks" dxfId="77" priority="135">
      <formula>LEN(TRIM(K84))&gt;0</formula>
    </cfRule>
  </conditionalFormatting>
  <conditionalFormatting sqref="K80:M80">
    <cfRule type="notContainsBlanks" dxfId="76" priority="136">
      <formula>LEN(TRIM(K80))&gt;0</formula>
    </cfRule>
  </conditionalFormatting>
  <conditionalFormatting sqref="K84:M84">
    <cfRule type="expression" dxfId="75" priority="137" stopIfTrue="1">
      <formula>SUM(#REF!,#REF!)&gt;1</formula>
    </cfRule>
  </conditionalFormatting>
  <conditionalFormatting sqref="D81:D82">
    <cfRule type="notContainsBlanks" dxfId="74" priority="138">
      <formula>LEN(TRIM(D81))&gt;0</formula>
    </cfRule>
    <cfRule type="expression" dxfId="73" priority="139">
      <formula>#REF!+$E$69 &gt; 0</formula>
    </cfRule>
  </conditionalFormatting>
  <conditionalFormatting sqref="K88:M88">
    <cfRule type="notContainsBlanks" dxfId="72" priority="117">
      <formula>LEN(TRIM(K88))&gt;0</formula>
    </cfRule>
  </conditionalFormatting>
  <conditionalFormatting sqref="K92:M92">
    <cfRule type="notContainsBlanks" dxfId="71" priority="116">
      <formula>LEN(TRIM(K92))&gt;0</formula>
    </cfRule>
  </conditionalFormatting>
  <conditionalFormatting sqref="K96:M96">
    <cfRule type="notContainsBlanks" dxfId="70" priority="113">
      <formula>LEN(TRIM(K96))&gt;0</formula>
    </cfRule>
  </conditionalFormatting>
  <conditionalFormatting sqref="Q98:T98">
    <cfRule type="cellIs" dxfId="69" priority="112" operator="between">
      <formula>0.1</formula>
      <formula>15.9</formula>
    </cfRule>
  </conditionalFormatting>
  <conditionalFormatting sqref="K101:M101">
    <cfRule type="notContainsBlanks" dxfId="68" priority="111">
      <formula>LEN(TRIM(K101))&gt;0</formula>
    </cfRule>
  </conditionalFormatting>
  <conditionalFormatting sqref="Q103:T103">
    <cfRule type="cellIs" dxfId="67" priority="110" operator="between">
      <formula>0.1</formula>
      <formula>15.9</formula>
    </cfRule>
  </conditionalFormatting>
  <conditionalFormatting sqref="K112:M112">
    <cfRule type="notContainsBlanks" dxfId="66" priority="105">
      <formula>LEN(TRIM(K112))&gt;0</formula>
    </cfRule>
  </conditionalFormatting>
  <conditionalFormatting sqref="D90:H90 P90 Y90 D94:H94 P94 Y94">
    <cfRule type="notContainsBlanks" dxfId="65" priority="118">
      <formula>LEN(TRIM(D90))&gt;0</formula>
    </cfRule>
    <cfRule type="expression" dxfId="64" priority="119">
      <formula>SUM(#REF!)&gt;0</formula>
    </cfRule>
  </conditionalFormatting>
  <conditionalFormatting sqref="K90 K94">
    <cfRule type="notContainsBlanks" dxfId="63" priority="121">
      <formula>LEN(TRIM(K90))&gt;0</formula>
    </cfRule>
    <cfRule type="expression" dxfId="62" priority="122">
      <formula>SUM(#REF!)&gt;0</formula>
    </cfRule>
  </conditionalFormatting>
  <conditionalFormatting sqref="D98:H98 M98:O98 Q98 D103:H103 M103:O103 Q103">
    <cfRule type="notContainsBlanks" dxfId="61" priority="123">
      <formula>LEN(TRIM(D98))&gt;0</formula>
    </cfRule>
    <cfRule type="expression" dxfId="60" priority="124">
      <formula>SUM(#REF!)&gt;0</formula>
    </cfRule>
  </conditionalFormatting>
  <conditionalFormatting sqref="Y98 Y103">
    <cfRule type="cellIs" dxfId="59" priority="125" operator="between">
      <formula>0.1</formula>
      <formula>12.49</formula>
    </cfRule>
    <cfRule type="notContainsBlanks" dxfId="58" priority="126">
      <formula>LEN(TRIM(Y98))&gt;0</formula>
    </cfRule>
    <cfRule type="expression" dxfId="57" priority="127">
      <formula>SUM(#REF!)&gt;0</formula>
    </cfRule>
  </conditionalFormatting>
  <conditionalFormatting sqref="Q89">
    <cfRule type="notContainsBlanks" dxfId="56" priority="133">
      <formula>LEN(TRIM(Q89))&gt;0</formula>
    </cfRule>
    <cfRule type="expression" dxfId="55" priority="134">
      <formula>#REF!+$E$69 &gt; 0</formula>
    </cfRule>
  </conditionalFormatting>
  <conditionalFormatting sqref="D104:H105 Y104:Y106">
    <cfRule type="notContainsBlanks" dxfId="54" priority="100">
      <formula>LEN(TRIM(D104))&gt;0</formula>
    </cfRule>
    <cfRule type="expression" dxfId="53" priority="101">
      <formula>SUM(#REF!)&gt;0</formula>
    </cfRule>
  </conditionalFormatting>
  <conditionalFormatting sqref="M104:O105 N106">
    <cfRule type="cellIs" dxfId="52" priority="102" operator="between">
      <formula>0.1</formula>
      <formula>8.9</formula>
    </cfRule>
    <cfRule type="notContainsBlanks" dxfId="51" priority="103">
      <formula>LEN(TRIM(M104))&gt;0</formula>
    </cfRule>
    <cfRule type="expression" dxfId="50" priority="104">
      <formula>SUM(#REF!)&gt;0</formula>
    </cfRule>
  </conditionalFormatting>
  <conditionalFormatting sqref="D99:H99 Y99">
    <cfRule type="notContainsBlanks" dxfId="49" priority="95">
      <formula>LEN(TRIM(D99))&gt;0</formula>
    </cfRule>
    <cfRule type="expression" dxfId="48" priority="96">
      <formula>SUM(#REF!)&gt;0</formula>
    </cfRule>
  </conditionalFormatting>
  <conditionalFormatting sqref="M99:O99">
    <cfRule type="cellIs" dxfId="47" priority="97" operator="between">
      <formula>0.1</formula>
      <formula>8.9</formula>
    </cfRule>
    <cfRule type="notContainsBlanks" dxfId="46" priority="98">
      <formula>LEN(TRIM(M99))&gt;0</formula>
    </cfRule>
    <cfRule type="expression" dxfId="45" priority="99">
      <formula>SUM(#REF!)&gt;0</formula>
    </cfRule>
  </conditionalFormatting>
  <conditionalFormatting sqref="D107">
    <cfRule type="notContainsBlanks" dxfId="44" priority="93">
      <formula>LEN(TRIM(D107))&gt;0</formula>
    </cfRule>
    <cfRule type="expression" dxfId="43" priority="94">
      <formula>#REF!+$E$69 &gt; 0</formula>
    </cfRule>
  </conditionalFormatting>
  <conditionalFormatting sqref="J14">
    <cfRule type="notContainsBlanks" dxfId="42" priority="91">
      <formula>LEN(TRIM(J14))&gt;0</formula>
    </cfRule>
  </conditionalFormatting>
  <conditionalFormatting sqref="J15">
    <cfRule type="notContainsBlanks" dxfId="41" priority="90">
      <formula>LEN(TRIM(J15))&gt;0</formula>
    </cfRule>
  </conditionalFormatting>
  <conditionalFormatting sqref="O15">
    <cfRule type="notContainsBlanks" dxfId="40" priority="89">
      <formula>LEN(TRIM(O15))&gt;0</formula>
    </cfRule>
  </conditionalFormatting>
  <conditionalFormatting sqref="Y15">
    <cfRule type="notContainsBlanks" dxfId="39" priority="88">
      <formula>LEN(TRIM(Y15))&gt;0</formula>
    </cfRule>
  </conditionalFormatting>
  <conditionalFormatting sqref="D18">
    <cfRule type="notContainsBlanks" dxfId="38" priority="87">
      <formula>LEN(TRIM(D18))&gt;0</formula>
    </cfRule>
  </conditionalFormatting>
  <conditionalFormatting sqref="D21">
    <cfRule type="notContainsBlanks" dxfId="37" priority="85">
      <formula>LEN(TRIM(D21))&gt;0</formula>
    </cfRule>
  </conditionalFormatting>
  <conditionalFormatting sqref="Q56 Q60 Q64 Q68">
    <cfRule type="notContainsBlanks" dxfId="36" priority="1072">
      <formula>LEN(TRIM(Q56))&gt;0</formula>
    </cfRule>
  </conditionalFormatting>
  <conditionalFormatting sqref="Q56 Q60">
    <cfRule type="cellIs" dxfId="35" priority="83" operator="greaterThan">
      <formula>0</formula>
    </cfRule>
  </conditionalFormatting>
  <conditionalFormatting sqref="Y56 Y60">
    <cfRule type="containsBlanks" dxfId="34" priority="81">
      <formula>LEN(TRIM(Y56))=0</formula>
    </cfRule>
    <cfRule type="cellIs" dxfId="33" priority="82" operator="between">
      <formula>0</formula>
      <formula>10</formula>
    </cfRule>
  </conditionalFormatting>
  <conditionalFormatting sqref="Y64 Y68">
    <cfRule type="containsBlanks" dxfId="32" priority="80">
      <formula>LEN(TRIM(Y64))=0</formula>
    </cfRule>
    <cfRule type="cellIs" dxfId="31" priority="1073" operator="between">
      <formula>0</formula>
      <formula>9</formula>
    </cfRule>
  </conditionalFormatting>
  <conditionalFormatting sqref="D72:G72">
    <cfRule type="containsBlanks" dxfId="30" priority="77">
      <formula>LEN(TRIM(D72))=0</formula>
    </cfRule>
    <cfRule type="cellIs" dxfId="29" priority="78" operator="between">
      <formula>0</formula>
      <formula>0.49</formula>
    </cfRule>
  </conditionalFormatting>
  <conditionalFormatting sqref="AA155">
    <cfRule type="cellIs" dxfId="28" priority="75" operator="lessThanOrEqual">
      <formula>0.25</formula>
    </cfRule>
    <cfRule type="cellIs" dxfId="27" priority="76" operator="greaterThan">
      <formula>0.25</formula>
    </cfRule>
  </conditionalFormatting>
  <conditionalFormatting sqref="U121:Y121 U122:U124 W122:W124">
    <cfRule type="notContainsBlanks" dxfId="26" priority="67">
      <formula>LEN(TRIM(U121))&gt;0</formula>
    </cfRule>
  </conditionalFormatting>
  <conditionalFormatting sqref="E157:G159">
    <cfRule type="notContainsBlanks" dxfId="25" priority="64">
      <formula>LEN(TRIM(E157))&gt;0</formula>
    </cfRule>
  </conditionalFormatting>
  <conditionalFormatting sqref="K49:M49">
    <cfRule type="notContainsBlanks" dxfId="24" priority="61">
      <formula>LEN(TRIM(K49))&gt;0</formula>
    </cfRule>
  </conditionalFormatting>
  <conditionalFormatting sqref="Y50:Y51">
    <cfRule type="cellIs" dxfId="23" priority="60" operator="between">
      <formula>1</formula>
      <formula>48</formula>
    </cfRule>
  </conditionalFormatting>
  <conditionalFormatting sqref="Q50:S50">
    <cfRule type="cellIs" dxfId="22" priority="59" operator="greaterThan">
      <formula>19</formula>
    </cfRule>
  </conditionalFormatting>
  <conditionalFormatting sqref="N49">
    <cfRule type="notContainsBlanks" dxfId="21" priority="58">
      <formula>LEN(TRIM(N49))&gt;0</formula>
    </cfRule>
  </conditionalFormatting>
  <conditionalFormatting sqref="Q50:Y50 I51 T51 Y51 N50:N51 C50:D51 D52">
    <cfRule type="notContainsBlanks" dxfId="20" priority="62">
      <formula>LEN(TRIM(C50))&gt;0</formula>
    </cfRule>
    <cfRule type="expression" dxfId="19" priority="63">
      <formula>#REF!&gt;0</formula>
    </cfRule>
  </conditionalFormatting>
  <conditionalFormatting sqref="Y52:Y53">
    <cfRule type="cellIs" dxfId="18" priority="55" operator="between">
      <formula>1</formula>
      <formula>48</formula>
    </cfRule>
  </conditionalFormatting>
  <conditionalFormatting sqref="Q52:S52">
    <cfRule type="cellIs" dxfId="17" priority="54" operator="greaterThan">
      <formula>19</formula>
    </cfRule>
  </conditionalFormatting>
  <conditionalFormatting sqref="Q52:Y52 C52 C53:D53 I53 T53 Y53 N52:N53">
    <cfRule type="notContainsBlanks" dxfId="16" priority="56">
      <formula>LEN(TRIM(C52))&gt;0</formula>
    </cfRule>
    <cfRule type="expression" dxfId="15" priority="57">
      <formula>#REF!&gt;0</formula>
    </cfRule>
  </conditionalFormatting>
  <conditionalFormatting sqref="B111:Y111">
    <cfRule type="expression" dxfId="14" priority="51">
      <formula>$C$88="Emergency Furnace"</formula>
    </cfRule>
  </conditionalFormatting>
  <dataValidations xWindow="906" yWindow="447" count="18">
    <dataValidation allowBlank="1" showErrorMessage="1" sqref="Y103 M104:O104 K90:M90 K94:M94 M99:O99 Q98:T98 Y98 Q103:T103"/>
    <dataValidation operator="greaterThanOrEqual" allowBlank="1" showInputMessage="1" promptTitle="New ASHP" prompt="New ASHP unit must be rated AHRI 9.0 HSPF or greater._x000a_" sqref="M105:O105"/>
    <dataValidation type="list" allowBlank="1" showInputMessage="1" showErrorMessage="1" sqref="K76:M76 K84 K71 K80:M80">
      <formula1>"0,1"</formula1>
    </dataValidation>
    <dataValidation type="list" allowBlank="1" showInputMessage="1" showErrorMessage="1" sqref="Y90 Y94">
      <formula1>YesNo</formula1>
    </dataValidation>
    <dataValidation type="list" allowBlank="1" showInputMessage="1" showErrorMessage="1" sqref="D21:H21">
      <formula1>Furnace</formula1>
    </dataValidation>
    <dataValidation type="list" allowBlank="1" showInputMessage="1" showErrorMessage="1" sqref="D18:H18">
      <formula1>CAC</formula1>
    </dataValidation>
    <dataValidation type="list" allowBlank="1" showInputMessage="1" showErrorMessage="1" sqref="G17:I17 G20:I20">
      <formula1>AF</formula1>
    </dataValidation>
    <dataValidation type="list" allowBlank="1" showInputMessage="1" showErrorMessage="1" sqref="D85:M85">
      <formula1>On_Demand</formula1>
    </dataValidation>
    <dataValidation operator="greaterThanOrEqual" allowBlank="1" sqref="N106:P106"/>
    <dataValidation type="list" allowBlank="1" showInputMessage="1" showErrorMessage="1" sqref="K45:M45 K53:M53 K51:M51 K47:M47">
      <formula1>Good</formula1>
    </dataValidation>
    <dataValidation type="list" allowBlank="1" showInputMessage="1" showErrorMessage="1" sqref="K111:M111">
      <formula1>"0,1,2"</formula1>
    </dataValidation>
    <dataValidation type="textLength" operator="equal" allowBlank="1" showInputMessage="1" showErrorMessage="1" sqref="Y12">
      <formula1>5</formula1>
    </dataValidation>
    <dataValidation type="textLength" operator="equal" allowBlank="1" showInputMessage="1" showErrorMessage="1" sqref="Y13">
      <formula1>10</formula1>
    </dataValidation>
    <dataValidation type="whole" allowBlank="1" showInputMessage="1" showErrorMessage="1" sqref="J15:K15">
      <formula1>1</formula1>
      <formula2>99999</formula2>
    </dataValidation>
    <dataValidation type="whole" allowBlank="1" showInputMessage="1" showErrorMessage="1" sqref="D15:F15">
      <formula1>1800</formula1>
      <formula2>2022</formula2>
    </dataValidation>
    <dataValidation type="decimal" allowBlank="1" showInputMessage="1" showErrorMessage="1" sqref="H45 H51">
      <formula1>0.1</formula1>
      <formula2>20</formula2>
    </dataValidation>
    <dataValidation type="decimal" allowBlank="1" showInputMessage="1" showErrorMessage="1" sqref="N108:O109">
      <formula1>9</formula1>
      <formula2>20</formula2>
    </dataValidation>
    <dataValidation type="list" allowBlank="1" showInputMessage="1" showErrorMessage="1" sqref="K106:M106">
      <formula1>"0,1,2,3,4"</formula1>
    </dataValidation>
  </dataValidations>
  <hyperlinks>
    <hyperlink ref="B4" r:id="rId1" display="mailto:ResidentialEEApplications@ameren.com"/>
  </hyperlinks>
  <pageMargins left="0.25" right="0.25" top="1" bottom="0.5" header="0.3" footer="0.3"/>
  <pageSetup scale="70" fitToHeight="0" orientation="portrait" useFirstPageNumber="1" horizontalDpi="360" verticalDpi="360" r:id="rId2"/>
  <headerFooter>
    <oddHeader xml:space="preserve">&amp;R&amp;G
</oddHeader>
    <oddFooter>&amp;LPY21 Version 8.0 Created: 07July21&amp;CPage &amp;P of &amp;N</oddFooter>
    <evenFooter>&amp;C4</evenFooter>
  </headerFooter>
  <rowBreaks count="3" manualBreakCount="3">
    <brk id="36" max="16383" man="1"/>
    <brk id="87" max="16383" man="1"/>
    <brk id="136" max="16383" man="1"/>
  </rowBreaks>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3080" r:id="rId6" name="Check Box 8">
              <controlPr defaultSize="0" autoFill="0" autoLine="0" autoPict="0">
                <anchor moveWithCells="1">
                  <from>
                    <xdr:col>9</xdr:col>
                    <xdr:colOff>68580</xdr:colOff>
                    <xdr:row>108</xdr:row>
                    <xdr:rowOff>0</xdr:rowOff>
                  </from>
                  <to>
                    <xdr:col>9</xdr:col>
                    <xdr:colOff>365760</xdr:colOff>
                    <xdr:row>108</xdr:row>
                    <xdr:rowOff>236220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92" id="{27FA1F4D-95F3-4A40-B56E-F56D3F11E428}">
            <xm:f>$Y$11=Measures!$D$1</xm:f>
            <x14:dxf>
              <fill>
                <patternFill>
                  <bgColor theme="0" tint="-0.14996795556505021"/>
                </patternFill>
              </fill>
            </x14:dxf>
          </x14:cfRule>
          <xm:sqref>C88:Y90 C92:Y94 C96:Y99 C101:Y104 C106:Y107 C112:Y112 B84:Y84 B88 B92 B96 B101 B106 C108:D108 Y108:Y109 I108 N108:N109 P108:P109 C109 C86:Y86 C85:P85</xm:sqref>
        </x14:conditionalFormatting>
        <x14:conditionalFormatting xmlns:xm="http://schemas.microsoft.com/office/excel/2006/main">
          <x14:cfRule type="containsText" priority="74" operator="containsText" id="{74AEA42E-1CB3-44E2-958A-912DD0AEB893}">
            <xm:f>NOT(ISERROR(SEARCH("-",AA155)))</xm:f>
            <xm:f>"-"</xm:f>
            <x14:dxf>
              <fill>
                <patternFill patternType="none">
                  <bgColor auto="1"/>
                </patternFill>
              </fill>
            </x14:dxf>
          </x14:cfRule>
          <xm:sqref>AA155</xm:sqref>
        </x14:conditionalFormatting>
        <x14:conditionalFormatting xmlns:xm="http://schemas.microsoft.com/office/excel/2006/main">
          <x14:cfRule type="expression" priority="69" id="{66950FD0-FAE4-44A3-A448-7222E8FFD37F}">
            <xm:f>$C$96=Measures!$I$10</xm:f>
            <x14:dxf>
              <fill>
                <patternFill>
                  <bgColor theme="0" tint="-0.14996795556505021"/>
                </patternFill>
              </fill>
            </x14:dxf>
          </x14:cfRule>
          <xm:sqref>C99:Y99</xm:sqref>
        </x14:conditionalFormatting>
        <x14:conditionalFormatting xmlns:xm="http://schemas.microsoft.com/office/excel/2006/main">
          <x14:cfRule type="expression" priority="68" id="{8F97524E-A088-4BB3-B691-0941605A5548}">
            <xm:f>$C$101=Measures!$I$14</xm:f>
            <x14:dxf>
              <fill>
                <patternFill>
                  <bgColor theme="0" tint="-0.14996795556505021"/>
                </patternFill>
              </fill>
            </x14:dxf>
          </x14:cfRule>
          <xm:sqref>C104:Y104</xm:sqref>
        </x14:conditionalFormatting>
        <x14:conditionalFormatting xmlns:xm="http://schemas.microsoft.com/office/excel/2006/main">
          <x14:cfRule type="expression" priority="66" id="{35643DB8-7BA1-4190-9058-70CB3FBB21E1}">
            <xm:f>$O$15=Lists!$C$41</xm:f>
            <x14:dxf>
              <fill>
                <patternFill>
                  <bgColor theme="0" tint="-0.14996795556505021"/>
                </patternFill>
              </fill>
            </x14:dxf>
          </x14:cfRule>
          <xm:sqref>B63:Y64 B65:C65 N65:Y65 B67:Y68 B69:C69 N69:Y69</xm:sqref>
        </x14:conditionalFormatting>
        <x14:conditionalFormatting xmlns:xm="http://schemas.microsoft.com/office/excel/2006/main">
          <x14:cfRule type="expression" priority="53" id="{9D382449-14DD-46D5-9FE4-2522546827EC}">
            <xm:f>$O$15=Lists!$C$41</xm:f>
            <x14:dxf>
              <fill>
                <patternFill>
                  <bgColor theme="0" tint="-0.14996795556505021"/>
                </patternFill>
              </fill>
            </x14:dxf>
          </x14:cfRule>
          <xm:sqref>D69</xm:sqref>
        </x14:conditionalFormatting>
        <x14:conditionalFormatting xmlns:xm="http://schemas.microsoft.com/office/excel/2006/main">
          <x14:cfRule type="expression" priority="50" id="{2AAD09CC-51FA-4D00-9D44-719534664181}">
            <xm:f>$Y$11=Measures!$D$1</xm:f>
            <x14:dxf>
              <fill>
                <patternFill>
                  <bgColor theme="0" tint="-0.14996795556505021"/>
                </patternFill>
              </fill>
            </x14:dxf>
          </x14:cfRule>
          <xm:sqref>B111:Y111</xm:sqref>
        </x14:conditionalFormatting>
        <x14:conditionalFormatting xmlns:xm="http://schemas.microsoft.com/office/excel/2006/main">
          <x14:cfRule type="expression" priority="2" id="{BC8D3F0B-8646-4A3E-BD04-52BEBB03E692}">
            <xm:f>AND(NOT(ISBLANK('Diagnostic Test Form'!Q99)),K106&gt;('Diagnostic Test Form'!Q99+1))</xm:f>
            <x14:dxf>
              <fill>
                <patternFill>
                  <bgColor rgb="FFFF0000"/>
                </patternFill>
              </fill>
            </x14:dxf>
          </x14:cfRule>
          <xm:sqref>K106:M106</xm:sqref>
        </x14:conditionalFormatting>
      </x14:conditionalFormattings>
    </ext>
    <ext xmlns:x14="http://schemas.microsoft.com/office/spreadsheetml/2009/9/main" uri="{CCE6A557-97BC-4b89-ADB6-D9C93CAAB3DF}">
      <x14:dataValidations xmlns:xm="http://schemas.microsoft.com/office/excel/2006/main" xWindow="906" yWindow="447" count="22">
        <x14:dataValidation type="list" errorStyle="warning" allowBlank="1" showInputMessage="1" showErrorMessage="1" error="Measure entered is not included on standard incentive list. ">
          <x14:formula1>
            <xm:f>'Home Efficiency - PY21 Pricing'!$A$15:$A$51</xm:f>
          </x14:formula1>
          <xm:sqref>C119:T133</xm:sqref>
        </x14:dataValidation>
        <x14:dataValidation type="list" allowBlank="1" showInputMessage="1" showErrorMessage="1">
          <x14:formula1>
            <xm:f>Measures!$L$1:$L$2</xm:f>
          </x14:formula1>
          <xm:sqref>J14:K14</xm:sqref>
        </x14:dataValidation>
        <x14:dataValidation type="list" allowBlank="1" showInputMessage="1" showErrorMessage="1">
          <x14:formula1>
            <xm:f>Lists!$C$39:$C$45</xm:f>
          </x14:formula1>
          <xm:sqref>O15</xm:sqref>
        </x14:dataValidation>
        <x14:dataValidation type="list" allowBlank="1" showInputMessage="1" showErrorMessage="1">
          <x14:formula1>
            <xm:f>Lists!$G$2:$G$4</xm:f>
          </x14:formula1>
          <xm:sqref>Q33:Y33 Q29:Y29</xm:sqref>
        </x14:dataValidation>
        <x14:dataValidation type="list" allowBlank="1" showInputMessage="1" showErrorMessage="1">
          <x14:formula1>
            <xm:f>Lists!$A$9:$A$12</xm:f>
          </x14:formula1>
          <xm:sqref>D10</xm:sqref>
        </x14:dataValidation>
        <x14:dataValidation type="list" allowBlank="1" showInputMessage="1" showErrorMessage="1">
          <x14:formula1>
            <xm:f>Measures!$B$1:$D$1</xm:f>
          </x14:formula1>
          <xm:sqref>Y11</xm:sqref>
        </x14:dataValidation>
        <x14:dataValidation type="list" allowBlank="1" showInputMessage="1" showErrorMessage="1">
          <x14:formula1>
            <xm:f>Lists!$G$6:$G$8</xm:f>
          </x14:formula1>
          <xm:sqref>B106 B59:B61 B63:B65 B67:B69 B71:B74 B76:B82 B84:B86 B88:B90 B92:B94 B101 B119:B134 B111:B112 B96 B55:B57 B49:B53 B39:B41 B43:B47</xm:sqref>
        </x14:dataValidation>
        <x14:dataValidation type="list" allowBlank="1" showInputMessage="1" showErrorMessage="1">
          <x14:formula1>
            <xm:f>Measures!$I$1:$I$4</xm:f>
          </x14:formula1>
          <xm:sqref>C88:G88</xm:sqref>
        </x14:dataValidation>
        <x14:dataValidation type="list" allowBlank="1" showInputMessage="1" showErrorMessage="1">
          <x14:formula1>
            <xm:f>Measures!$L$1:$L$3</xm:f>
          </x14:formula1>
          <xm:sqref>D14:F14</xm:sqref>
        </x14:dataValidation>
        <x14:dataValidation type="list" allowBlank="1" showInputMessage="1" showErrorMessage="1">
          <x14:formula1>
            <xm:f>Measures!$I$5:$I$8</xm:f>
          </x14:formula1>
          <xm:sqref>C92:G92</xm:sqref>
        </x14:dataValidation>
        <x14:dataValidation type="list" allowBlank="1" showInputMessage="1" showErrorMessage="1">
          <x14:formula1>
            <xm:f>Measures!$I$9:$I$11</xm:f>
          </x14:formula1>
          <xm:sqref>C96:G96</xm:sqref>
        </x14:dataValidation>
        <x14:dataValidation type="list" allowBlank="1" showInputMessage="1" showErrorMessage="1">
          <x14:formula1>
            <xm:f>Measures!$I$13:$I$15</xm:f>
          </x14:formula1>
          <xm:sqref>C101:G101</xm:sqref>
        </x14:dataValidation>
        <x14:dataValidation type="list" allowBlank="1" showInputMessage="1" showErrorMessage="1">
          <x14:formula1>
            <xm:f>Lists!$A$51:$A$55</xm:f>
          </x14:formula1>
          <xm:sqref>K72:M72</xm:sqref>
        </x14:dataValidation>
        <x14:dataValidation type="list" allowBlank="1" showInputMessage="1" showErrorMessage="1">
          <x14:formula1>
            <xm:f>Lists!$C$53:$C$59</xm:f>
          </x14:formula1>
          <xm:sqref>Q72:Y72</xm:sqref>
        </x14:dataValidation>
        <x14:dataValidation type="list" allowBlank="1" showInputMessage="1" showErrorMessage="1">
          <x14:formula1>
            <xm:f>Lists!$C$25:$C$26</xm:f>
          </x14:formula1>
          <xm:sqref>Y45 Y53 Y51 Y47</xm:sqref>
        </x14:dataValidation>
        <x14:dataValidation type="list" allowBlank="1" showInputMessage="1" showErrorMessage="1">
          <x14:formula1>
            <xm:f>Lists!$C$9:$C$10</xm:f>
          </x14:formula1>
          <xm:sqref>E157:G159</xm:sqref>
        </x14:dataValidation>
        <x14:dataValidation type="list" allowBlank="1" showInputMessage="1" showErrorMessage="1">
          <x14:formula1>
            <xm:f>Lists!$A$10:$A$11</xm:f>
          </x14:formula1>
          <xm:sqref>Y108</xm:sqref>
        </x14:dataValidation>
        <x14:dataValidation type="list" allowBlank="1" showInputMessage="1" showErrorMessage="1">
          <x14:formula1>
            <xm:f>Measures!$I$17:$I$19</xm:f>
          </x14:formula1>
          <xm:sqref>C43:G43 C49:G49</xm:sqref>
        </x14:dataValidation>
        <x14:dataValidation type="list" allowBlank="1" showInputMessage="1" showErrorMessage="1">
          <x14:formula1>
            <xm:f>Lists!$A$43:$A$48</xm:f>
          </x14:formula1>
          <xm:sqref>D57:H57 D72:G72</xm:sqref>
        </x14:dataValidation>
        <x14:dataValidation type="list" allowBlank="1" showInputMessage="1" showErrorMessage="1">
          <x14:formula1>
            <xm:f>Lists!$C$25:$C$33</xm:f>
          </x14:formula1>
          <xm:sqref>Q57:Y57 Q65:Y65 Q69:Y69 Y61</xm:sqref>
        </x14:dataValidation>
        <x14:dataValidation type="list" allowBlank="1" showInputMessage="1" showErrorMessage="1">
          <x14:formula1>
            <xm:f>Measures!$I$22:$I$23</xm:f>
          </x14:formula1>
          <xm:sqref>D69:M69</xm:sqref>
        </x14:dataValidation>
        <x14:dataValidation type="list" allowBlank="1" showInputMessage="1" showErrorMessage="1">
          <x14:formula1>
            <xm:f>Lists!$C$25:$C$34</xm:f>
          </x14:formula1>
          <xm:sqref>D45:G45 D47:G47 D51:G51 D53:G53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3"/>
  <sheetViews>
    <sheetView zoomScaleNormal="100" workbookViewId="0">
      <pane ySplit="4" topLeftCell="A5" activePane="bottomLeft" state="frozen"/>
      <selection pane="bottomLeft" activeCell="A48" sqref="A48:XFD51"/>
    </sheetView>
  </sheetViews>
  <sheetFormatPr defaultColWidth="9.109375" defaultRowHeight="14.4"/>
  <cols>
    <col min="1" max="1" width="29.44140625" style="76" bestFit="1" customWidth="1"/>
    <col min="2" max="4" width="12" style="162" customWidth="1"/>
    <col min="5" max="5" width="12" style="342" customWidth="1"/>
    <col min="6" max="6" width="8.6640625" style="92" bestFit="1" customWidth="1"/>
    <col min="7" max="7" width="100.6640625" style="76" customWidth="1"/>
    <col min="8" max="8" width="10.6640625" style="76" bestFit="1" customWidth="1"/>
    <col min="9" max="9" width="10.5546875" style="76" bestFit="1" customWidth="1"/>
    <col min="10" max="16384" width="9.109375" style="76"/>
  </cols>
  <sheetData>
    <row r="1" spans="1:8" ht="23.4" customHeight="1">
      <c r="A1" s="1678" t="s">
        <v>759</v>
      </c>
      <c r="B1" s="1678"/>
      <c r="C1" s="1678"/>
      <c r="D1" s="1678"/>
      <c r="E1" s="1678"/>
      <c r="F1" s="1678"/>
      <c r="G1" s="1678"/>
    </row>
    <row r="2" spans="1:8">
      <c r="A2" s="1679" t="s">
        <v>758</v>
      </c>
      <c r="B2" s="1680"/>
      <c r="C2" s="1680"/>
      <c r="D2" s="1680"/>
      <c r="E2" s="1680"/>
      <c r="F2" s="1680"/>
      <c r="G2" s="1681"/>
      <c r="H2" s="161"/>
    </row>
    <row r="3" spans="1:8">
      <c r="A3" s="1682"/>
      <c r="B3" s="1683"/>
      <c r="C3" s="1683"/>
      <c r="D3" s="1683"/>
      <c r="E3" s="1683"/>
      <c r="F3" s="1683"/>
      <c r="G3" s="1684"/>
    </row>
    <row r="4" spans="1:8" s="374" customFormat="1" ht="30" customHeight="1">
      <c r="A4" s="380" t="s">
        <v>12</v>
      </c>
      <c r="B4" s="498" t="s">
        <v>757</v>
      </c>
      <c r="C4" s="379" t="s">
        <v>756</v>
      </c>
      <c r="D4" s="378" t="s">
        <v>755</v>
      </c>
      <c r="E4" s="377" t="s">
        <v>754</v>
      </c>
      <c r="F4" s="376" t="s">
        <v>433</v>
      </c>
      <c r="G4" s="375" t="s">
        <v>753</v>
      </c>
    </row>
    <row r="5" spans="1:8" s="359" customFormat="1" ht="16.95" customHeight="1">
      <c r="A5" s="373" t="s">
        <v>434</v>
      </c>
      <c r="B5" s="372"/>
      <c r="C5" s="372"/>
      <c r="D5" s="372"/>
      <c r="E5" s="371"/>
      <c r="F5" s="363"/>
      <c r="G5" s="362"/>
    </row>
    <row r="6" spans="1:8" ht="75" customHeight="1">
      <c r="A6" s="436" t="s">
        <v>435</v>
      </c>
      <c r="B6" s="437">
        <v>0.8</v>
      </c>
      <c r="C6" s="438">
        <v>0.7</v>
      </c>
      <c r="D6" s="439">
        <v>0.53</v>
      </c>
      <c r="E6" s="440">
        <v>0.5</v>
      </c>
      <c r="F6" s="441" t="s">
        <v>436</v>
      </c>
      <c r="G6" s="370" t="s">
        <v>510</v>
      </c>
    </row>
    <row r="7" spans="1:8" s="358" customFormat="1" ht="75" customHeight="1">
      <c r="A7" s="442" t="s">
        <v>437</v>
      </c>
      <c r="B7" s="437">
        <v>1.65</v>
      </c>
      <c r="C7" s="443">
        <v>1.5</v>
      </c>
      <c r="D7" s="444">
        <v>1.1299999999999999</v>
      </c>
      <c r="E7" s="445">
        <v>0.9</v>
      </c>
      <c r="F7" s="446" t="s">
        <v>438</v>
      </c>
      <c r="G7" s="369" t="s">
        <v>439</v>
      </c>
    </row>
    <row r="8" spans="1:8" s="358" customFormat="1" ht="75" customHeight="1">
      <c r="A8" s="447" t="s">
        <v>752</v>
      </c>
      <c r="B8" s="437">
        <v>1.35</v>
      </c>
      <c r="C8" s="443">
        <v>1.2</v>
      </c>
      <c r="D8" s="444">
        <v>0.9</v>
      </c>
      <c r="E8" s="445" t="s">
        <v>64</v>
      </c>
      <c r="F8" s="448" t="s">
        <v>438</v>
      </c>
      <c r="G8" s="369" t="s">
        <v>439</v>
      </c>
    </row>
    <row r="9" spans="1:8" s="358" customFormat="1" ht="46.95" customHeight="1">
      <c r="A9" s="447" t="s">
        <v>440</v>
      </c>
      <c r="B9" s="437">
        <v>2</v>
      </c>
      <c r="C9" s="443">
        <v>1.8</v>
      </c>
      <c r="D9" s="444">
        <v>1.35</v>
      </c>
      <c r="E9" s="445">
        <v>0.9</v>
      </c>
      <c r="F9" s="448" t="s">
        <v>438</v>
      </c>
      <c r="G9" s="368" t="s">
        <v>441</v>
      </c>
    </row>
    <row r="10" spans="1:8" s="358" customFormat="1" ht="45" customHeight="1">
      <c r="A10" s="449" t="s">
        <v>447</v>
      </c>
      <c r="B10" s="437">
        <v>4.4000000000000004</v>
      </c>
      <c r="C10" s="443">
        <v>2</v>
      </c>
      <c r="D10" s="444">
        <v>1.5</v>
      </c>
      <c r="E10" s="445">
        <v>1</v>
      </c>
      <c r="F10" s="448" t="s">
        <v>448</v>
      </c>
      <c r="G10" s="367" t="s">
        <v>511</v>
      </c>
    </row>
    <row r="11" spans="1:8" s="358" customFormat="1" ht="18" customHeight="1">
      <c r="A11" s="499" t="s">
        <v>449</v>
      </c>
      <c r="B11" s="509"/>
      <c r="C11" s="500"/>
      <c r="D11" s="501"/>
      <c r="E11" s="502"/>
      <c r="F11" s="1685" t="s">
        <v>448</v>
      </c>
      <c r="G11" s="1686" t="s">
        <v>512</v>
      </c>
    </row>
    <row r="12" spans="1:8" ht="18" customHeight="1">
      <c r="A12" s="348" t="s">
        <v>450</v>
      </c>
      <c r="B12" s="509">
        <v>6.05</v>
      </c>
      <c r="C12" s="503">
        <v>4</v>
      </c>
      <c r="D12" s="504">
        <v>3</v>
      </c>
      <c r="E12" s="505">
        <v>2</v>
      </c>
      <c r="F12" s="1685"/>
      <c r="G12" s="1686"/>
      <c r="H12" s="366"/>
    </row>
    <row r="13" spans="1:8" ht="18" customHeight="1">
      <c r="A13" s="348" t="s">
        <v>451</v>
      </c>
      <c r="B13" s="509">
        <v>7.7</v>
      </c>
      <c r="C13" s="506">
        <v>4</v>
      </c>
      <c r="D13" s="507">
        <v>3</v>
      </c>
      <c r="E13" s="508">
        <v>2</v>
      </c>
      <c r="F13" s="1685"/>
      <c r="G13" s="1686"/>
    </row>
    <row r="14" spans="1:8" s="359" customFormat="1" ht="23.4" customHeight="1">
      <c r="A14" s="365" t="s">
        <v>452</v>
      </c>
      <c r="B14" s="364"/>
      <c r="C14" s="364"/>
      <c r="D14" s="364"/>
      <c r="E14" s="356"/>
      <c r="F14" s="363"/>
      <c r="G14" s="362"/>
    </row>
    <row r="15" spans="1:8" s="358" customFormat="1" ht="75" customHeight="1">
      <c r="A15" s="361" t="s">
        <v>442</v>
      </c>
      <c r="B15" s="437">
        <v>0.35</v>
      </c>
      <c r="C15" s="450"/>
      <c r="D15" s="451"/>
      <c r="E15" s="452"/>
      <c r="F15" s="453" t="s">
        <v>438</v>
      </c>
      <c r="G15" s="476" t="s">
        <v>443</v>
      </c>
    </row>
    <row r="16" spans="1:8" s="358" customFormat="1" ht="60" customHeight="1">
      <c r="A16" s="361" t="s">
        <v>444</v>
      </c>
      <c r="B16" s="437">
        <v>0.25</v>
      </c>
      <c r="C16" s="454"/>
      <c r="D16" s="455"/>
      <c r="E16" s="456"/>
      <c r="F16" s="453" t="s">
        <v>438</v>
      </c>
      <c r="G16" s="476" t="s">
        <v>445</v>
      </c>
    </row>
    <row r="17" spans="1:7" s="358" customFormat="1" ht="75" customHeight="1">
      <c r="A17" s="360" t="s">
        <v>446</v>
      </c>
      <c r="B17" s="437">
        <v>1.1000000000000001</v>
      </c>
      <c r="C17" s="457"/>
      <c r="D17" s="458"/>
      <c r="E17" s="459"/>
      <c r="F17" s="460" t="s">
        <v>438</v>
      </c>
      <c r="G17" s="477" t="s">
        <v>751</v>
      </c>
    </row>
    <row r="18" spans="1:7" s="359" customFormat="1" ht="45" customHeight="1">
      <c r="A18" s="461" t="s">
        <v>453</v>
      </c>
      <c r="B18" s="437">
        <v>5.5</v>
      </c>
      <c r="C18" s="462"/>
      <c r="D18" s="463"/>
      <c r="E18" s="440"/>
      <c r="F18" s="460" t="s">
        <v>438</v>
      </c>
      <c r="G18" s="478" t="s">
        <v>750</v>
      </c>
    </row>
    <row r="19" spans="1:7" ht="28.95" customHeight="1">
      <c r="A19" s="464" t="s">
        <v>454</v>
      </c>
      <c r="B19" s="437">
        <v>4.2</v>
      </c>
      <c r="C19" s="465"/>
      <c r="D19" s="466"/>
      <c r="E19" s="467"/>
      <c r="F19" s="453" t="s">
        <v>438</v>
      </c>
      <c r="G19" s="479" t="s">
        <v>455</v>
      </c>
    </row>
    <row r="20" spans="1:7" ht="28.95" customHeight="1">
      <c r="A20" s="464" t="s">
        <v>456</v>
      </c>
      <c r="B20" s="437">
        <v>5.7</v>
      </c>
      <c r="C20" s="465"/>
      <c r="D20" s="466"/>
      <c r="E20" s="467"/>
      <c r="F20" s="468" t="s">
        <v>448</v>
      </c>
      <c r="G20" s="479" t="s">
        <v>457</v>
      </c>
    </row>
    <row r="21" spans="1:7" ht="28.2" customHeight="1">
      <c r="A21" s="469" t="s">
        <v>458</v>
      </c>
      <c r="B21" s="437">
        <v>1.1499999999999999</v>
      </c>
      <c r="C21" s="465"/>
      <c r="D21" s="466"/>
      <c r="E21" s="467"/>
      <c r="F21" s="468" t="s">
        <v>438</v>
      </c>
      <c r="G21" s="480" t="s">
        <v>605</v>
      </c>
    </row>
    <row r="22" spans="1:7" s="358" customFormat="1" ht="28.8">
      <c r="A22" s="464" t="s">
        <v>459</v>
      </c>
      <c r="B22" s="437">
        <v>115</v>
      </c>
      <c r="C22" s="471"/>
      <c r="D22" s="472"/>
      <c r="E22" s="473"/>
      <c r="F22" s="453" t="s">
        <v>438</v>
      </c>
      <c r="G22" s="481" t="s">
        <v>606</v>
      </c>
    </row>
    <row r="23" spans="1:7" ht="28.8">
      <c r="A23" s="464" t="s">
        <v>607</v>
      </c>
      <c r="B23" s="437">
        <v>165</v>
      </c>
      <c r="C23" s="465"/>
      <c r="D23" s="466"/>
      <c r="E23" s="467"/>
      <c r="F23" s="468" t="s">
        <v>460</v>
      </c>
      <c r="G23" s="479" t="s">
        <v>608</v>
      </c>
    </row>
    <row r="24" spans="1:7" ht="28.8">
      <c r="A24" s="464" t="s">
        <v>463</v>
      </c>
      <c r="B24" s="437">
        <v>85</v>
      </c>
      <c r="C24" s="465"/>
      <c r="D24" s="466"/>
      <c r="E24" s="467"/>
      <c r="F24" s="468" t="s">
        <v>460</v>
      </c>
      <c r="G24" s="479" t="s">
        <v>749</v>
      </c>
    </row>
    <row r="25" spans="1:7" ht="28.8">
      <c r="A25" s="464" t="s">
        <v>464</v>
      </c>
      <c r="B25" s="437">
        <v>150</v>
      </c>
      <c r="C25" s="465"/>
      <c r="D25" s="466"/>
      <c r="E25" s="467"/>
      <c r="F25" s="468" t="s">
        <v>460</v>
      </c>
      <c r="G25" s="479" t="s">
        <v>465</v>
      </c>
    </row>
    <row r="26" spans="1:7" ht="28.8">
      <c r="A26" s="464" t="s">
        <v>466</v>
      </c>
      <c r="B26" s="437">
        <v>97</v>
      </c>
      <c r="C26" s="465"/>
      <c r="D26" s="466"/>
      <c r="E26" s="467"/>
      <c r="F26" s="468" t="s">
        <v>460</v>
      </c>
      <c r="G26" s="479" t="s">
        <v>748</v>
      </c>
    </row>
    <row r="27" spans="1:7" ht="28.8">
      <c r="A27" s="464" t="s">
        <v>467</v>
      </c>
      <c r="B27" s="437">
        <v>400</v>
      </c>
      <c r="C27" s="465"/>
      <c r="D27" s="466"/>
      <c r="E27" s="467"/>
      <c r="F27" s="468" t="s">
        <v>460</v>
      </c>
      <c r="G27" s="479" t="s">
        <v>468</v>
      </c>
    </row>
    <row r="28" spans="1:7" ht="28.8">
      <c r="A28" s="464" t="s">
        <v>469</v>
      </c>
      <c r="B28" s="437">
        <v>85</v>
      </c>
      <c r="C28" s="465"/>
      <c r="D28" s="466"/>
      <c r="E28" s="467"/>
      <c r="F28" s="468" t="s">
        <v>460</v>
      </c>
      <c r="G28" s="479" t="s">
        <v>470</v>
      </c>
    </row>
    <row r="29" spans="1:7" ht="28.8">
      <c r="A29" s="464" t="s">
        <v>471</v>
      </c>
      <c r="B29" s="437">
        <v>155</v>
      </c>
      <c r="C29" s="465"/>
      <c r="D29" s="466"/>
      <c r="E29" s="467"/>
      <c r="F29" s="468" t="s">
        <v>460</v>
      </c>
      <c r="G29" s="479" t="s">
        <v>609</v>
      </c>
    </row>
    <row r="30" spans="1:7" ht="28.95" customHeight="1">
      <c r="A30" s="464" t="s">
        <v>747</v>
      </c>
      <c r="B30" s="437">
        <v>70</v>
      </c>
      <c r="C30" s="465"/>
      <c r="D30" s="466"/>
      <c r="E30" s="467"/>
      <c r="F30" s="468" t="s">
        <v>460</v>
      </c>
      <c r="G30" s="479" t="s">
        <v>746</v>
      </c>
    </row>
    <row r="31" spans="1:7" ht="28.95" customHeight="1">
      <c r="A31" s="464" t="s">
        <v>472</v>
      </c>
      <c r="B31" s="437">
        <v>210</v>
      </c>
      <c r="C31" s="465"/>
      <c r="D31" s="466"/>
      <c r="E31" s="467"/>
      <c r="F31" s="468" t="s">
        <v>460</v>
      </c>
      <c r="G31" s="479" t="s">
        <v>610</v>
      </c>
    </row>
    <row r="32" spans="1:7" ht="28.8">
      <c r="A32" s="464" t="s">
        <v>473</v>
      </c>
      <c r="B32" s="437">
        <v>340</v>
      </c>
      <c r="C32" s="465"/>
      <c r="D32" s="466"/>
      <c r="E32" s="467"/>
      <c r="F32" s="468" t="s">
        <v>460</v>
      </c>
      <c r="G32" s="479" t="s">
        <v>474</v>
      </c>
    </row>
    <row r="33" spans="1:7" ht="57.6">
      <c r="A33" s="464" t="s">
        <v>513</v>
      </c>
      <c r="B33" s="437">
        <v>440</v>
      </c>
      <c r="C33" s="471"/>
      <c r="D33" s="472"/>
      <c r="E33" s="473"/>
      <c r="F33" s="468" t="s">
        <v>460</v>
      </c>
      <c r="G33" s="481" t="s">
        <v>745</v>
      </c>
    </row>
    <row r="34" spans="1:7" ht="57.6">
      <c r="A34" s="464" t="s">
        <v>514</v>
      </c>
      <c r="B34" s="437">
        <v>165</v>
      </c>
      <c r="C34" s="471"/>
      <c r="D34" s="472"/>
      <c r="E34" s="473"/>
      <c r="F34" s="468" t="s">
        <v>460</v>
      </c>
      <c r="G34" s="481" t="s">
        <v>515</v>
      </c>
    </row>
    <row r="35" spans="1:7" ht="45" customHeight="1">
      <c r="A35" s="474" t="s">
        <v>475</v>
      </c>
      <c r="B35" s="437">
        <v>250</v>
      </c>
      <c r="C35" s="471"/>
      <c r="D35" s="472"/>
      <c r="E35" s="473"/>
      <c r="F35" s="475" t="s">
        <v>460</v>
      </c>
      <c r="G35" s="481" t="s">
        <v>476</v>
      </c>
    </row>
    <row r="36" spans="1:7" ht="57.6">
      <c r="A36" s="474" t="s">
        <v>477</v>
      </c>
      <c r="B36" s="437">
        <v>140</v>
      </c>
      <c r="C36" s="471"/>
      <c r="D36" s="472"/>
      <c r="E36" s="473"/>
      <c r="F36" s="475" t="s">
        <v>460</v>
      </c>
      <c r="G36" s="481" t="s">
        <v>744</v>
      </c>
    </row>
    <row r="37" spans="1:7" ht="28.5" customHeight="1">
      <c r="A37" s="542" t="s">
        <v>914</v>
      </c>
      <c r="B37" s="437">
        <v>495</v>
      </c>
      <c r="C37" s="471"/>
      <c r="D37" s="472"/>
      <c r="E37" s="473"/>
      <c r="F37" s="475" t="s">
        <v>460</v>
      </c>
      <c r="G37" s="481" t="s">
        <v>915</v>
      </c>
    </row>
    <row r="38" spans="1:7" ht="28.5" customHeight="1">
      <c r="A38" s="542" t="s">
        <v>916</v>
      </c>
      <c r="B38" s="437">
        <v>415</v>
      </c>
      <c r="C38" s="471"/>
      <c r="D38" s="472"/>
      <c r="E38" s="473"/>
      <c r="F38" s="475" t="s">
        <v>917</v>
      </c>
      <c r="G38" s="481" t="s">
        <v>918</v>
      </c>
    </row>
    <row r="39" spans="1:7" ht="28.5" customHeight="1">
      <c r="A39" s="542" t="s">
        <v>919</v>
      </c>
      <c r="B39" s="437">
        <v>330</v>
      </c>
      <c r="C39" s="471"/>
      <c r="D39" s="472"/>
      <c r="E39" s="473"/>
      <c r="F39" s="475" t="s">
        <v>460</v>
      </c>
      <c r="G39" s="481" t="s">
        <v>920</v>
      </c>
    </row>
    <row r="40" spans="1:7" ht="28.5" customHeight="1">
      <c r="A40" s="542" t="s">
        <v>921</v>
      </c>
      <c r="B40" s="437">
        <v>440</v>
      </c>
      <c r="C40" s="471"/>
      <c r="D40" s="472"/>
      <c r="E40" s="473"/>
      <c r="F40" s="475" t="s">
        <v>460</v>
      </c>
      <c r="G40" s="481" t="s">
        <v>922</v>
      </c>
    </row>
    <row r="41" spans="1:7" ht="28.5" customHeight="1">
      <c r="A41" s="542" t="s">
        <v>923</v>
      </c>
      <c r="B41" s="437">
        <v>2200</v>
      </c>
      <c r="C41" s="471"/>
      <c r="D41" s="472"/>
      <c r="E41" s="473"/>
      <c r="F41" s="475" t="s">
        <v>460</v>
      </c>
      <c r="G41" s="481" t="s">
        <v>924</v>
      </c>
    </row>
    <row r="42" spans="1:7" ht="28.5" customHeight="1">
      <c r="A42" s="542" t="s">
        <v>925</v>
      </c>
      <c r="B42" s="437">
        <v>750</v>
      </c>
      <c r="C42" s="471"/>
      <c r="D42" s="472"/>
      <c r="E42" s="473"/>
      <c r="F42" s="475" t="s">
        <v>460</v>
      </c>
      <c r="G42" s="481" t="s">
        <v>926</v>
      </c>
    </row>
    <row r="43" spans="1:7" ht="28.5" customHeight="1">
      <c r="A43" s="542" t="s">
        <v>927</v>
      </c>
      <c r="B43" s="437">
        <v>4.4000000000000004</v>
      </c>
      <c r="C43" s="471"/>
      <c r="D43" s="472"/>
      <c r="E43" s="473"/>
      <c r="F43" s="475" t="s">
        <v>928</v>
      </c>
      <c r="G43" s="481" t="s">
        <v>929</v>
      </c>
    </row>
    <row r="44" spans="1:7" ht="28.5" customHeight="1">
      <c r="A44" s="542" t="s">
        <v>930</v>
      </c>
      <c r="B44" s="470"/>
      <c r="C44" s="471"/>
      <c r="D44" s="472"/>
      <c r="E44" s="473"/>
      <c r="F44" s="475" t="s">
        <v>460</v>
      </c>
      <c r="G44" s="481" t="s">
        <v>955</v>
      </c>
    </row>
    <row r="45" spans="1:7" ht="28.5" customHeight="1">
      <c r="A45" s="542" t="s">
        <v>931</v>
      </c>
      <c r="B45" s="470"/>
      <c r="C45" s="471"/>
      <c r="D45" s="472"/>
      <c r="E45" s="473"/>
      <c r="F45" s="475" t="s">
        <v>460</v>
      </c>
      <c r="G45" s="481" t="s">
        <v>954</v>
      </c>
    </row>
    <row r="46" spans="1:7" ht="28.5" customHeight="1">
      <c r="A46" s="542" t="s">
        <v>932</v>
      </c>
      <c r="B46" s="470"/>
      <c r="C46" s="471"/>
      <c r="D46" s="472"/>
      <c r="E46" s="473"/>
      <c r="F46" s="475" t="s">
        <v>438</v>
      </c>
      <c r="G46" s="481" t="s">
        <v>953</v>
      </c>
    </row>
    <row r="47" spans="1:7" ht="28.5" customHeight="1">
      <c r="A47" s="542" t="s">
        <v>933</v>
      </c>
      <c r="B47" s="437">
        <v>360</v>
      </c>
      <c r="C47" s="471"/>
      <c r="D47" s="472"/>
      <c r="E47" s="473"/>
      <c r="F47" s="475" t="s">
        <v>460</v>
      </c>
      <c r="G47" s="481" t="s">
        <v>934</v>
      </c>
    </row>
    <row r="48" spans="1:7" ht="28.5" hidden="1" customHeight="1">
      <c r="A48" s="542" t="s">
        <v>952</v>
      </c>
      <c r="B48" s="437"/>
      <c r="C48" s="541"/>
      <c r="D48" s="540"/>
      <c r="E48" s="539"/>
      <c r="F48" s="475"/>
      <c r="G48" s="481"/>
    </row>
    <row r="49" spans="1:9" ht="28.5" hidden="1" customHeight="1">
      <c r="A49" s="542" t="s">
        <v>957</v>
      </c>
      <c r="B49" s="437"/>
      <c r="C49" s="541"/>
      <c r="D49" s="540"/>
      <c r="E49" s="539"/>
      <c r="F49" s="475"/>
      <c r="G49" s="481"/>
    </row>
    <row r="50" spans="1:9" ht="28.5" hidden="1" customHeight="1">
      <c r="A50" s="542" t="s">
        <v>960</v>
      </c>
      <c r="B50" s="437"/>
      <c r="C50" s="541"/>
      <c r="D50" s="540"/>
      <c r="E50" s="539"/>
      <c r="F50" s="475"/>
      <c r="G50" s="481"/>
    </row>
    <row r="51" spans="1:9" ht="28.5" hidden="1" customHeight="1">
      <c r="A51" s="542" t="s">
        <v>958</v>
      </c>
      <c r="B51" s="437"/>
      <c r="C51" s="541"/>
      <c r="D51" s="540"/>
      <c r="E51" s="539"/>
      <c r="F51" s="475"/>
      <c r="G51" s="481"/>
    </row>
    <row r="52" spans="1:9" ht="21.6" customHeight="1">
      <c r="A52" s="357" t="s">
        <v>478</v>
      </c>
      <c r="B52" s="356"/>
      <c r="C52" s="356"/>
      <c r="D52" s="356"/>
      <c r="E52" s="356"/>
      <c r="F52" s="355"/>
      <c r="G52" s="354"/>
    </row>
    <row r="53" spans="1:9" ht="15.6" customHeight="1">
      <c r="A53" s="353" t="s">
        <v>743</v>
      </c>
      <c r="B53" s="351"/>
      <c r="C53" s="351"/>
      <c r="D53" s="351"/>
      <c r="E53" s="352"/>
      <c r="F53" s="351"/>
      <c r="G53" s="350"/>
      <c r="I53" s="349"/>
    </row>
    <row r="54" spans="1:9" s="80" customFormat="1" ht="17.399999999999999" customHeight="1">
      <c r="A54" s="529" t="s">
        <v>479</v>
      </c>
      <c r="B54" s="530"/>
      <c r="C54" s="530"/>
      <c r="D54" s="530"/>
      <c r="E54" s="531"/>
      <c r="F54" s="521"/>
      <c r="G54" s="518"/>
      <c r="I54" s="522"/>
    </row>
    <row r="55" spans="1:9">
      <c r="A55" s="348" t="s">
        <v>480</v>
      </c>
      <c r="B55" s="509">
        <v>3500</v>
      </c>
      <c r="C55" s="1687">
        <v>2600</v>
      </c>
      <c r="D55" s="1690">
        <v>1950</v>
      </c>
      <c r="E55" s="1693" t="s">
        <v>64</v>
      </c>
      <c r="F55" s="346" t="s">
        <v>460</v>
      </c>
      <c r="G55" s="1694" t="s">
        <v>481</v>
      </c>
      <c r="I55" s="347"/>
    </row>
    <row r="56" spans="1:9">
      <c r="A56" s="348" t="s">
        <v>482</v>
      </c>
      <c r="B56" s="509">
        <v>3650</v>
      </c>
      <c r="C56" s="1688"/>
      <c r="D56" s="1691"/>
      <c r="E56" s="1693"/>
      <c r="F56" s="346" t="s">
        <v>460</v>
      </c>
      <c r="G56" s="1694"/>
      <c r="I56" s="347"/>
    </row>
    <row r="57" spans="1:9">
      <c r="A57" s="348" t="s">
        <v>483</v>
      </c>
      <c r="B57" s="509">
        <v>3800</v>
      </c>
      <c r="C57" s="1688"/>
      <c r="D57" s="1691"/>
      <c r="E57" s="1693"/>
      <c r="F57" s="346" t="s">
        <v>460</v>
      </c>
      <c r="G57" s="1694"/>
      <c r="I57" s="347"/>
    </row>
    <row r="58" spans="1:9">
      <c r="A58" s="348" t="s">
        <v>484</v>
      </c>
      <c r="B58" s="509">
        <v>3950</v>
      </c>
      <c r="C58" s="1688"/>
      <c r="D58" s="1691"/>
      <c r="E58" s="1693"/>
      <c r="F58" s="346" t="s">
        <v>460</v>
      </c>
      <c r="G58" s="1694"/>
      <c r="H58" s="349"/>
      <c r="I58" s="347"/>
    </row>
    <row r="59" spans="1:9" ht="15.6" customHeight="1">
      <c r="A59" s="348" t="s">
        <v>485</v>
      </c>
      <c r="B59" s="509">
        <v>4100</v>
      </c>
      <c r="C59" s="1689"/>
      <c r="D59" s="1692"/>
      <c r="E59" s="1693"/>
      <c r="F59" s="346" t="s">
        <v>460</v>
      </c>
      <c r="G59" s="1694"/>
      <c r="I59" s="347"/>
    </row>
    <row r="60" spans="1:9" s="80" customFormat="1" ht="17.399999999999999" customHeight="1">
      <c r="A60" s="514" t="s">
        <v>486</v>
      </c>
      <c r="B60" s="526"/>
      <c r="C60" s="526"/>
      <c r="D60" s="526"/>
      <c r="E60" s="527"/>
      <c r="F60" s="525"/>
      <c r="G60" s="528"/>
      <c r="I60" s="522"/>
    </row>
    <row r="61" spans="1:9">
      <c r="A61" s="348" t="s">
        <v>480</v>
      </c>
      <c r="B61" s="509">
        <v>6600</v>
      </c>
      <c r="C61" s="1687">
        <v>3400</v>
      </c>
      <c r="D61" s="1690">
        <v>2550</v>
      </c>
      <c r="E61" s="1693" t="s">
        <v>64</v>
      </c>
      <c r="F61" s="346" t="s">
        <v>460</v>
      </c>
      <c r="G61" s="1699" t="s">
        <v>487</v>
      </c>
      <c r="I61" s="347"/>
    </row>
    <row r="62" spans="1:9">
      <c r="A62" s="348" t="s">
        <v>482</v>
      </c>
      <c r="B62" s="509">
        <v>6800</v>
      </c>
      <c r="C62" s="1688"/>
      <c r="D62" s="1691"/>
      <c r="E62" s="1693"/>
      <c r="F62" s="346" t="s">
        <v>460</v>
      </c>
      <c r="G62" s="1699"/>
      <c r="I62" s="347"/>
    </row>
    <row r="63" spans="1:9">
      <c r="A63" s="348" t="s">
        <v>483</v>
      </c>
      <c r="B63" s="509">
        <v>7050</v>
      </c>
      <c r="C63" s="1688"/>
      <c r="D63" s="1691"/>
      <c r="E63" s="1693"/>
      <c r="F63" s="346" t="s">
        <v>460</v>
      </c>
      <c r="G63" s="1699"/>
      <c r="I63" s="347"/>
    </row>
    <row r="64" spans="1:9">
      <c r="A64" s="348" t="s">
        <v>484</v>
      </c>
      <c r="B64" s="509">
        <v>7250</v>
      </c>
      <c r="C64" s="1688"/>
      <c r="D64" s="1691"/>
      <c r="E64" s="1693"/>
      <c r="F64" s="346" t="s">
        <v>460</v>
      </c>
      <c r="G64" s="1699"/>
      <c r="I64" s="347"/>
    </row>
    <row r="65" spans="1:9">
      <c r="A65" s="348" t="s">
        <v>488</v>
      </c>
      <c r="B65" s="509">
        <v>7500</v>
      </c>
      <c r="C65" s="1688"/>
      <c r="D65" s="1691"/>
      <c r="E65" s="1693"/>
      <c r="F65" s="346" t="s">
        <v>460</v>
      </c>
      <c r="G65" s="1699"/>
      <c r="I65" s="347"/>
    </row>
    <row r="66" spans="1:9" ht="15.6" customHeight="1">
      <c r="A66" s="348" t="s">
        <v>489</v>
      </c>
      <c r="B66" s="509">
        <v>7700</v>
      </c>
      <c r="C66" s="1689"/>
      <c r="D66" s="1692"/>
      <c r="E66" s="1693"/>
      <c r="F66" s="346" t="s">
        <v>460</v>
      </c>
      <c r="G66" s="1699"/>
      <c r="I66" s="347"/>
    </row>
    <row r="67" spans="1:9" s="80" customFormat="1" ht="17.399999999999999" customHeight="1">
      <c r="A67" s="514" t="s">
        <v>490</v>
      </c>
      <c r="B67" s="523"/>
      <c r="C67" s="523"/>
      <c r="D67" s="523"/>
      <c r="E67" s="524"/>
      <c r="F67" s="525"/>
      <c r="G67" s="518"/>
      <c r="H67" s="522"/>
    </row>
    <row r="68" spans="1:9">
      <c r="A68" s="345" t="s">
        <v>491</v>
      </c>
      <c r="B68" s="509">
        <v>3950</v>
      </c>
      <c r="C68" s="1687">
        <v>600</v>
      </c>
      <c r="D68" s="1690">
        <v>300</v>
      </c>
      <c r="E68" s="1695">
        <v>300</v>
      </c>
      <c r="F68" s="346" t="s">
        <v>460</v>
      </c>
      <c r="G68" s="1698" t="s">
        <v>492</v>
      </c>
      <c r="H68" s="347"/>
    </row>
    <row r="69" spans="1:9">
      <c r="A69" s="345" t="s">
        <v>493</v>
      </c>
      <c r="B69" s="509">
        <v>4100</v>
      </c>
      <c r="C69" s="1688"/>
      <c r="D69" s="1691"/>
      <c r="E69" s="1696"/>
      <c r="F69" s="346" t="s">
        <v>460</v>
      </c>
      <c r="G69" s="1698"/>
      <c r="H69" s="347"/>
    </row>
    <row r="70" spans="1:9">
      <c r="A70" s="345" t="s">
        <v>494</v>
      </c>
      <c r="B70" s="509">
        <v>4300</v>
      </c>
      <c r="C70" s="1688"/>
      <c r="D70" s="1691"/>
      <c r="E70" s="1696"/>
      <c r="F70" s="346" t="s">
        <v>460</v>
      </c>
      <c r="G70" s="1698"/>
      <c r="H70" s="347"/>
    </row>
    <row r="71" spans="1:9">
      <c r="A71" s="345" t="s">
        <v>495</v>
      </c>
      <c r="B71" s="509">
        <v>4600</v>
      </c>
      <c r="C71" s="1688"/>
      <c r="D71" s="1691"/>
      <c r="E71" s="1696"/>
      <c r="F71" s="346" t="s">
        <v>460</v>
      </c>
      <c r="G71" s="1698"/>
      <c r="H71" s="347"/>
    </row>
    <row r="72" spans="1:9">
      <c r="A72" s="345" t="s">
        <v>496</v>
      </c>
      <c r="B72" s="509">
        <v>4900</v>
      </c>
      <c r="C72" s="1688"/>
      <c r="D72" s="1691"/>
      <c r="E72" s="1696"/>
      <c r="F72" s="346" t="s">
        <v>460</v>
      </c>
      <c r="G72" s="1698"/>
      <c r="H72" s="347"/>
    </row>
    <row r="73" spans="1:9">
      <c r="A73" s="345" t="s">
        <v>497</v>
      </c>
      <c r="B73" s="509">
        <v>5150</v>
      </c>
      <c r="C73" s="1688"/>
      <c r="D73" s="1691"/>
      <c r="E73" s="1696"/>
      <c r="F73" s="346" t="s">
        <v>460</v>
      </c>
      <c r="G73" s="1698"/>
      <c r="H73" s="347"/>
    </row>
    <row r="74" spans="1:9">
      <c r="A74" s="345" t="s">
        <v>498</v>
      </c>
      <c r="B74" s="509">
        <v>5450</v>
      </c>
      <c r="C74" s="1688"/>
      <c r="D74" s="1691"/>
      <c r="E74" s="1696"/>
      <c r="F74" s="346" t="s">
        <v>460</v>
      </c>
      <c r="G74" s="1698"/>
      <c r="H74" s="347"/>
    </row>
    <row r="75" spans="1:9" ht="13.95" customHeight="1">
      <c r="A75" s="345" t="s">
        <v>499</v>
      </c>
      <c r="B75" s="509">
        <v>5800</v>
      </c>
      <c r="C75" s="1689"/>
      <c r="D75" s="1692"/>
      <c r="E75" s="1697"/>
      <c r="F75" s="346" t="s">
        <v>460</v>
      </c>
      <c r="G75" s="1698"/>
      <c r="H75" s="347"/>
    </row>
    <row r="76" spans="1:9" s="80" customFormat="1" ht="17.399999999999999" customHeight="1">
      <c r="A76" s="514" t="s">
        <v>500</v>
      </c>
      <c r="B76" s="519"/>
      <c r="C76" s="519"/>
      <c r="D76" s="519"/>
      <c r="E76" s="520"/>
      <c r="F76" s="521"/>
      <c r="G76" s="518"/>
      <c r="H76" s="522"/>
    </row>
    <row r="77" spans="1:9">
      <c r="A77" s="345" t="s">
        <v>491</v>
      </c>
      <c r="B77" s="509">
        <v>7950</v>
      </c>
      <c r="C77" s="1687">
        <v>2400</v>
      </c>
      <c r="D77" s="1690">
        <v>1800</v>
      </c>
      <c r="E77" s="1695">
        <v>600</v>
      </c>
      <c r="F77" s="346" t="s">
        <v>460</v>
      </c>
      <c r="G77" s="1698" t="s">
        <v>501</v>
      </c>
      <c r="H77" s="347"/>
    </row>
    <row r="78" spans="1:9">
      <c r="A78" s="345" t="s">
        <v>493</v>
      </c>
      <c r="B78" s="509">
        <v>8200</v>
      </c>
      <c r="C78" s="1688"/>
      <c r="D78" s="1691"/>
      <c r="E78" s="1696"/>
      <c r="F78" s="346" t="s">
        <v>460</v>
      </c>
      <c r="G78" s="1698"/>
      <c r="H78" s="347"/>
    </row>
    <row r="79" spans="1:9">
      <c r="A79" s="345" t="s">
        <v>494</v>
      </c>
      <c r="B79" s="509">
        <v>8300</v>
      </c>
      <c r="C79" s="1688"/>
      <c r="D79" s="1691"/>
      <c r="E79" s="1696"/>
      <c r="F79" s="346" t="s">
        <v>460</v>
      </c>
      <c r="G79" s="1698"/>
      <c r="H79" s="347"/>
    </row>
    <row r="80" spans="1:9">
      <c r="A80" s="345" t="s">
        <v>495</v>
      </c>
      <c r="B80" s="509">
        <v>8750</v>
      </c>
      <c r="C80" s="1688"/>
      <c r="D80" s="1691"/>
      <c r="E80" s="1696"/>
      <c r="F80" s="346" t="s">
        <v>460</v>
      </c>
      <c r="G80" s="1698"/>
      <c r="H80" s="347"/>
    </row>
    <row r="81" spans="1:8">
      <c r="A81" s="345" t="s">
        <v>496</v>
      </c>
      <c r="B81" s="509">
        <v>8950</v>
      </c>
      <c r="C81" s="1688"/>
      <c r="D81" s="1691"/>
      <c r="E81" s="1696"/>
      <c r="F81" s="346" t="s">
        <v>460</v>
      </c>
      <c r="G81" s="1698"/>
      <c r="H81" s="347"/>
    </row>
    <row r="82" spans="1:8">
      <c r="A82" s="345" t="s">
        <v>497</v>
      </c>
      <c r="B82" s="509">
        <v>9450</v>
      </c>
      <c r="C82" s="1688"/>
      <c r="D82" s="1691"/>
      <c r="E82" s="1696"/>
      <c r="F82" s="346" t="s">
        <v>460</v>
      </c>
      <c r="G82" s="1698"/>
      <c r="H82" s="347"/>
    </row>
    <row r="83" spans="1:8">
      <c r="A83" s="345" t="s">
        <v>498</v>
      </c>
      <c r="B83" s="509">
        <v>10000</v>
      </c>
      <c r="C83" s="1688"/>
      <c r="D83" s="1691"/>
      <c r="E83" s="1696"/>
      <c r="F83" s="346" t="s">
        <v>460</v>
      </c>
      <c r="G83" s="1698"/>
      <c r="H83" s="347"/>
    </row>
    <row r="84" spans="1:8">
      <c r="A84" s="345" t="s">
        <v>499</v>
      </c>
      <c r="B84" s="509">
        <v>10100</v>
      </c>
      <c r="C84" s="1689"/>
      <c r="D84" s="1692"/>
      <c r="E84" s="1697"/>
      <c r="F84" s="346" t="s">
        <v>460</v>
      </c>
      <c r="G84" s="1698"/>
    </row>
    <row r="85" spans="1:8" s="80" customFormat="1" ht="17.399999999999999" customHeight="1">
      <c r="A85" s="514" t="s">
        <v>430</v>
      </c>
      <c r="B85" s="515"/>
      <c r="C85" s="515"/>
      <c r="D85" s="515"/>
      <c r="E85" s="516"/>
      <c r="F85" s="517"/>
      <c r="G85" s="518"/>
    </row>
    <row r="86" spans="1:8" s="80" customFormat="1" ht="28.5" customHeight="1">
      <c r="A86" s="482" t="s">
        <v>502</v>
      </c>
      <c r="B86" s="509">
        <v>220</v>
      </c>
      <c r="C86" s="483">
        <v>200</v>
      </c>
      <c r="D86" s="484">
        <v>150</v>
      </c>
      <c r="E86" s="532" t="s">
        <v>64</v>
      </c>
      <c r="F86" s="485" t="s">
        <v>460</v>
      </c>
      <c r="G86" s="534" t="s">
        <v>775</v>
      </c>
    </row>
    <row r="87" spans="1:8" s="80" customFormat="1" ht="17.399999999999999" customHeight="1">
      <c r="A87" s="1661" t="s">
        <v>611</v>
      </c>
      <c r="B87" s="1662"/>
      <c r="C87" s="1662"/>
      <c r="D87" s="1662"/>
      <c r="E87" s="1662"/>
      <c r="F87" s="1662"/>
      <c r="G87" s="1663"/>
    </row>
    <row r="88" spans="1:8" s="80" customFormat="1" ht="28.5" customHeight="1">
      <c r="A88" s="482" t="s">
        <v>947</v>
      </c>
      <c r="B88" s="509">
        <v>3150</v>
      </c>
      <c r="C88" s="1672">
        <v>500</v>
      </c>
      <c r="D88" s="1674">
        <v>500</v>
      </c>
      <c r="E88" s="1676" t="s">
        <v>742</v>
      </c>
      <c r="F88" s="82" t="s">
        <v>460</v>
      </c>
      <c r="G88" s="1671" t="s">
        <v>612</v>
      </c>
    </row>
    <row r="89" spans="1:8" s="80" customFormat="1" ht="28.5" customHeight="1">
      <c r="A89" s="482" t="s">
        <v>944</v>
      </c>
      <c r="B89" s="509">
        <v>3300</v>
      </c>
      <c r="C89" s="1673"/>
      <c r="D89" s="1675"/>
      <c r="E89" s="1677"/>
      <c r="F89" s="82" t="s">
        <v>460</v>
      </c>
      <c r="G89" s="1671"/>
    </row>
    <row r="90" spans="1:8" s="80" customFormat="1" ht="28.5" customHeight="1">
      <c r="A90" s="482" t="s">
        <v>943</v>
      </c>
      <c r="B90" s="509">
        <v>3450</v>
      </c>
      <c r="C90" s="1673"/>
      <c r="D90" s="1675"/>
      <c r="E90" s="1677"/>
      <c r="F90" s="82" t="s">
        <v>460</v>
      </c>
      <c r="G90" s="1671"/>
    </row>
    <row r="91" spans="1:8" s="80" customFormat="1" ht="28.5" customHeight="1">
      <c r="A91" s="482" t="s">
        <v>945</v>
      </c>
      <c r="B91" s="509"/>
      <c r="C91" s="512"/>
      <c r="D91" s="535"/>
      <c r="E91" s="537"/>
      <c r="F91" s="82"/>
      <c r="G91" s="513" t="s">
        <v>946</v>
      </c>
    </row>
    <row r="92" spans="1:8" s="538" customFormat="1" ht="17.399999999999999" customHeight="1">
      <c r="A92" s="1661" t="s">
        <v>741</v>
      </c>
      <c r="B92" s="1662"/>
      <c r="C92" s="1662"/>
      <c r="D92" s="1662"/>
      <c r="E92" s="1662"/>
      <c r="F92" s="1662"/>
      <c r="G92" s="1663"/>
    </row>
    <row r="93" spans="1:8" s="80" customFormat="1" ht="34.5" customHeight="1">
      <c r="A93" s="482" t="s">
        <v>740</v>
      </c>
      <c r="B93" s="509">
        <v>550</v>
      </c>
      <c r="C93" s="1664">
        <v>300</v>
      </c>
      <c r="D93" s="1667">
        <v>225</v>
      </c>
      <c r="E93" s="1670" t="s">
        <v>64</v>
      </c>
      <c r="F93" s="82" t="s">
        <v>460</v>
      </c>
      <c r="G93" s="1671" t="s">
        <v>785</v>
      </c>
    </row>
    <row r="94" spans="1:8" s="80" customFormat="1" ht="34.5" customHeight="1">
      <c r="A94" s="482" t="s">
        <v>739</v>
      </c>
      <c r="B94" s="509">
        <v>650</v>
      </c>
      <c r="C94" s="1665"/>
      <c r="D94" s="1668"/>
      <c r="E94" s="1670"/>
      <c r="F94" s="82" t="s">
        <v>460</v>
      </c>
      <c r="G94" s="1671"/>
    </row>
    <row r="95" spans="1:8" s="80" customFormat="1" ht="34.5" customHeight="1">
      <c r="A95" s="482" t="s">
        <v>738</v>
      </c>
      <c r="B95" s="509">
        <v>800</v>
      </c>
      <c r="C95" s="1666"/>
      <c r="D95" s="1669"/>
      <c r="E95" s="1670"/>
      <c r="F95" s="82" t="s">
        <v>460</v>
      </c>
      <c r="G95" s="1671"/>
    </row>
    <row r="96" spans="1:8" s="80" customFormat="1" ht="28.8">
      <c r="A96" s="482" t="s">
        <v>737</v>
      </c>
      <c r="B96" s="509"/>
      <c r="C96" s="510"/>
      <c r="D96" s="511"/>
      <c r="E96" s="536"/>
      <c r="F96" s="82" t="s">
        <v>460</v>
      </c>
      <c r="G96" s="533" t="s">
        <v>736</v>
      </c>
    </row>
    <row r="97" spans="1:7" s="80" customFormat="1" ht="17.399999999999999" customHeight="1">
      <c r="A97" s="514" t="s">
        <v>503</v>
      </c>
      <c r="B97" s="515"/>
      <c r="C97" s="515"/>
      <c r="D97" s="515"/>
      <c r="E97" s="516"/>
      <c r="F97" s="517"/>
      <c r="G97" s="518"/>
    </row>
    <row r="98" spans="1:7" s="80" customFormat="1">
      <c r="A98" s="486" t="s">
        <v>431</v>
      </c>
      <c r="B98" s="437">
        <v>330</v>
      </c>
      <c r="C98" s="487">
        <v>200</v>
      </c>
      <c r="D98" s="488">
        <v>150</v>
      </c>
      <c r="E98" s="489">
        <v>100</v>
      </c>
      <c r="F98" s="490" t="s">
        <v>460</v>
      </c>
      <c r="G98" s="344" t="s">
        <v>613</v>
      </c>
    </row>
    <row r="99" spans="1:7" s="80" customFormat="1" ht="43.2">
      <c r="A99" s="464" t="s">
        <v>461</v>
      </c>
      <c r="B99" s="437">
        <v>455</v>
      </c>
      <c r="C99" s="465">
        <v>50</v>
      </c>
      <c r="D99" s="466">
        <v>37.5</v>
      </c>
      <c r="E99" s="467">
        <v>25</v>
      </c>
      <c r="F99" s="468" t="s">
        <v>460</v>
      </c>
      <c r="G99" s="479" t="s">
        <v>735</v>
      </c>
    </row>
    <row r="100" spans="1:7" s="80" customFormat="1" ht="43.2">
      <c r="A100" s="464" t="s">
        <v>462</v>
      </c>
      <c r="B100" s="437">
        <v>565</v>
      </c>
      <c r="C100" s="465">
        <v>50</v>
      </c>
      <c r="D100" s="466">
        <v>37.5</v>
      </c>
      <c r="E100" s="467">
        <v>25</v>
      </c>
      <c r="F100" s="468" t="s">
        <v>460</v>
      </c>
      <c r="G100" s="479" t="s">
        <v>735</v>
      </c>
    </row>
    <row r="101" spans="1:7" s="80" customFormat="1" ht="28.8">
      <c r="A101" s="464" t="s">
        <v>504</v>
      </c>
      <c r="B101" s="437">
        <v>440</v>
      </c>
      <c r="C101" s="491">
        <v>400</v>
      </c>
      <c r="D101" s="492">
        <v>300</v>
      </c>
      <c r="E101" s="493">
        <v>200</v>
      </c>
      <c r="F101" s="453" t="s">
        <v>935</v>
      </c>
      <c r="G101" s="479" t="s">
        <v>505</v>
      </c>
    </row>
    <row r="102" spans="1:7" s="80" customFormat="1" ht="28.8">
      <c r="A102" s="461" t="s">
        <v>506</v>
      </c>
      <c r="B102" s="494"/>
      <c r="C102" s="495"/>
      <c r="D102" s="496"/>
      <c r="E102" s="497"/>
      <c r="F102" s="490" t="s">
        <v>460</v>
      </c>
      <c r="G102" s="344" t="s">
        <v>881</v>
      </c>
    </row>
    <row r="103" spans="1:7">
      <c r="G103" s="343" t="s">
        <v>951</v>
      </c>
    </row>
  </sheetData>
  <sheetProtection algorithmName="SHA-512" hashValue="jp1X2Njs+/5qstwaaQJ54DJgW6+3+dcp9XnpVnvzx5UQOKSRUyLwje/HK7nHZ8pLd5TLmkij42dOP2fy8tdWKQ==" saltValue="C46OZ2OTVq7sokc24O49gw==" spinCount="100000" sheet="1" objects="1" scenarios="1"/>
  <mergeCells count="30">
    <mergeCell ref="C77:C84"/>
    <mergeCell ref="D77:D84"/>
    <mergeCell ref="E77:E84"/>
    <mergeCell ref="G77:G84"/>
    <mergeCell ref="C61:C66"/>
    <mergeCell ref="D61:D66"/>
    <mergeCell ref="E61:E66"/>
    <mergeCell ref="G61:G66"/>
    <mergeCell ref="C68:C75"/>
    <mergeCell ref="D68:D75"/>
    <mergeCell ref="E68:E75"/>
    <mergeCell ref="G68:G75"/>
    <mergeCell ref="A1:G1"/>
    <mergeCell ref="A2:G3"/>
    <mergeCell ref="F11:F13"/>
    <mergeCell ref="G11:G13"/>
    <mergeCell ref="C55:C59"/>
    <mergeCell ref="D55:D59"/>
    <mergeCell ref="E55:E59"/>
    <mergeCell ref="G55:G59"/>
    <mergeCell ref="A87:G87"/>
    <mergeCell ref="C93:C95"/>
    <mergeCell ref="D93:D95"/>
    <mergeCell ref="E93:E95"/>
    <mergeCell ref="G93:G95"/>
    <mergeCell ref="A92:G92"/>
    <mergeCell ref="C88:C90"/>
    <mergeCell ref="D88:D90"/>
    <mergeCell ref="E88:E90"/>
    <mergeCell ref="G88:G90"/>
  </mergeCells>
  <printOptions gridLines="1"/>
  <pageMargins left="0.7" right="0.7" top="0.22500000000000001" bottom="0.22500000000000001" header="0.3" footer="0.3"/>
  <pageSetup scale="58" fitToHeight="0" pageOrder="overThenDown" orientation="landscape"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topLeftCell="A35" workbookViewId="0">
      <selection activeCell="M53" sqref="M53"/>
    </sheetView>
  </sheetViews>
  <sheetFormatPr defaultRowHeight="14.4"/>
  <cols>
    <col min="1" max="1" width="9.6640625" bestFit="1" customWidth="1"/>
  </cols>
  <sheetData>
    <row r="1" spans="1:3">
      <c r="A1" s="161">
        <v>44203</v>
      </c>
      <c r="B1" t="s">
        <v>724</v>
      </c>
      <c r="C1" t="s">
        <v>734</v>
      </c>
    </row>
    <row r="2" spans="1:3">
      <c r="B2" t="s">
        <v>725</v>
      </c>
    </row>
    <row r="3" spans="1:3">
      <c r="B3" t="s">
        <v>728</v>
      </c>
    </row>
    <row r="4" spans="1:3">
      <c r="B4" t="s">
        <v>729</v>
      </c>
    </row>
    <row r="5" spans="1:3">
      <c r="B5" t="s">
        <v>730</v>
      </c>
    </row>
    <row r="6" spans="1:3">
      <c r="B6" t="s">
        <v>726</v>
      </c>
    </row>
    <row r="7" spans="1:3">
      <c r="B7" t="s">
        <v>727</v>
      </c>
    </row>
    <row r="8" spans="1:3">
      <c r="B8" t="s">
        <v>731</v>
      </c>
    </row>
    <row r="9" spans="1:3">
      <c r="B9" t="s">
        <v>762</v>
      </c>
    </row>
    <row r="10" spans="1:3">
      <c r="B10" t="s">
        <v>763</v>
      </c>
    </row>
    <row r="11" spans="1:3">
      <c r="B11" t="s">
        <v>760</v>
      </c>
    </row>
    <row r="12" spans="1:3">
      <c r="B12" t="s">
        <v>761</v>
      </c>
    </row>
    <row r="13" spans="1:3">
      <c r="A13" s="161">
        <v>44210</v>
      </c>
      <c r="B13" t="s">
        <v>764</v>
      </c>
      <c r="C13" t="s">
        <v>765</v>
      </c>
    </row>
    <row r="14" spans="1:3">
      <c r="B14" t="s">
        <v>766</v>
      </c>
    </row>
    <row r="15" spans="1:3">
      <c r="B15" t="s">
        <v>767</v>
      </c>
    </row>
    <row r="16" spans="1:3">
      <c r="A16" s="161">
        <v>44228</v>
      </c>
      <c r="B16" t="s">
        <v>768</v>
      </c>
    </row>
    <row r="17" spans="1:2">
      <c r="A17" s="161">
        <v>44292</v>
      </c>
      <c r="B17" t="s">
        <v>769</v>
      </c>
    </row>
    <row r="18" spans="1:2">
      <c r="B18" t="s">
        <v>770</v>
      </c>
    </row>
    <row r="19" spans="1:2">
      <c r="B19" t="s">
        <v>771</v>
      </c>
    </row>
    <row r="20" spans="1:2">
      <c r="B20" t="s">
        <v>772</v>
      </c>
    </row>
    <row r="21" spans="1:2">
      <c r="B21" t="s">
        <v>773</v>
      </c>
    </row>
    <row r="22" spans="1:2">
      <c r="B22" t="s">
        <v>774</v>
      </c>
    </row>
    <row r="23" spans="1:2">
      <c r="B23" t="s">
        <v>882</v>
      </c>
    </row>
    <row r="24" spans="1:2">
      <c r="B24" t="s">
        <v>776</v>
      </c>
    </row>
    <row r="25" spans="1:2">
      <c r="B25" t="s">
        <v>779</v>
      </c>
    </row>
    <row r="26" spans="1:2" s="76" customFormat="1">
      <c r="B26" s="76" t="s">
        <v>780</v>
      </c>
    </row>
    <row r="27" spans="1:2" s="76" customFormat="1">
      <c r="B27" s="76" t="s">
        <v>786</v>
      </c>
    </row>
    <row r="28" spans="1:2">
      <c r="B28" t="s">
        <v>782</v>
      </c>
    </row>
    <row r="29" spans="1:2">
      <c r="B29" t="s">
        <v>787</v>
      </c>
    </row>
    <row r="30" spans="1:2">
      <c r="B30" s="386" t="s">
        <v>788</v>
      </c>
    </row>
    <row r="31" spans="1:2">
      <c r="B31" s="387" t="s">
        <v>789</v>
      </c>
    </row>
    <row r="32" spans="1:2">
      <c r="B32" s="386" t="s">
        <v>898</v>
      </c>
    </row>
    <row r="33" spans="1:2">
      <c r="B33" s="387" t="s">
        <v>877</v>
      </c>
    </row>
    <row r="34" spans="1:2">
      <c r="B34" s="387" t="s">
        <v>884</v>
      </c>
    </row>
    <row r="35" spans="1:2">
      <c r="B35" s="386" t="s">
        <v>878</v>
      </c>
    </row>
    <row r="36" spans="1:2">
      <c r="B36" s="386" t="s">
        <v>879</v>
      </c>
    </row>
    <row r="37" spans="1:2">
      <c r="B37" s="386" t="s">
        <v>883</v>
      </c>
    </row>
    <row r="38" spans="1:2">
      <c r="B38" s="386" t="s">
        <v>902</v>
      </c>
    </row>
    <row r="39" spans="1:2">
      <c r="B39" s="386" t="s">
        <v>903</v>
      </c>
    </row>
    <row r="40" spans="1:2">
      <c r="A40" s="161">
        <v>44326</v>
      </c>
      <c r="B40" s="386" t="s">
        <v>904</v>
      </c>
    </row>
    <row r="41" spans="1:2">
      <c r="B41" s="386" t="s">
        <v>905</v>
      </c>
    </row>
    <row r="42" spans="1:2">
      <c r="B42" s="386" t="s">
        <v>906</v>
      </c>
    </row>
    <row r="43" spans="1:2">
      <c r="B43" t="s">
        <v>908</v>
      </c>
    </row>
    <row r="44" spans="1:2">
      <c r="B44" s="386" t="s">
        <v>912</v>
      </c>
    </row>
    <row r="45" spans="1:2">
      <c r="B45" s="386" t="s">
        <v>911</v>
      </c>
    </row>
    <row r="46" spans="1:2">
      <c r="B46" t="s">
        <v>913</v>
      </c>
    </row>
    <row r="47" spans="1:2">
      <c r="A47" s="161">
        <v>44354</v>
      </c>
      <c r="B47" s="386" t="s">
        <v>936</v>
      </c>
    </row>
    <row r="48" spans="1:2">
      <c r="B48" s="386" t="s">
        <v>937</v>
      </c>
    </row>
    <row r="49" spans="1:2">
      <c r="B49" t="s">
        <v>938</v>
      </c>
    </row>
    <row r="50" spans="1:2">
      <c r="A50" s="161">
        <v>44377</v>
      </c>
      <c r="B50" s="386" t="s">
        <v>940</v>
      </c>
    </row>
    <row r="51" spans="1:2">
      <c r="B51" s="386" t="s">
        <v>941</v>
      </c>
    </row>
    <row r="52" spans="1:2">
      <c r="B52" s="386" t="s">
        <v>942</v>
      </c>
    </row>
    <row r="53" spans="1:2">
      <c r="B53" s="386" t="s">
        <v>948</v>
      </c>
    </row>
    <row r="54" spans="1:2">
      <c r="A54" s="161">
        <v>44386</v>
      </c>
      <c r="B54" s="386" t="s">
        <v>949</v>
      </c>
    </row>
    <row r="55" spans="1:2">
      <c r="B55" s="386" t="s">
        <v>959</v>
      </c>
    </row>
    <row r="56" spans="1:2">
      <c r="B56" s="386" t="s">
        <v>950</v>
      </c>
    </row>
  </sheetData>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9"/>
  <sheetViews>
    <sheetView topLeftCell="A19" workbookViewId="0">
      <selection activeCell="C34" sqref="C34"/>
    </sheetView>
  </sheetViews>
  <sheetFormatPr defaultRowHeight="14.4"/>
  <cols>
    <col min="1" max="1" width="23.88671875" style="73" bestFit="1" customWidth="1"/>
    <col min="3" max="3" width="30.6640625" bestFit="1" customWidth="1"/>
  </cols>
  <sheetData>
    <row r="2" spans="1:7">
      <c r="A2" s="73" t="s">
        <v>243</v>
      </c>
      <c r="G2" s="72" t="s">
        <v>652</v>
      </c>
    </row>
    <row r="3" spans="1:7">
      <c r="A3" s="73" t="s">
        <v>267</v>
      </c>
      <c r="C3" t="s">
        <v>253</v>
      </c>
      <c r="G3" t="s">
        <v>1</v>
      </c>
    </row>
    <row r="4" spans="1:7">
      <c r="A4" s="73" t="s">
        <v>68</v>
      </c>
      <c r="C4" t="s">
        <v>281</v>
      </c>
      <c r="G4" t="s">
        <v>653</v>
      </c>
    </row>
    <row r="5" spans="1:7">
      <c r="A5" s="73" t="s">
        <v>64</v>
      </c>
      <c r="C5" t="s">
        <v>321</v>
      </c>
    </row>
    <row r="6" spans="1:7">
      <c r="A6" s="74"/>
      <c r="C6" t="s">
        <v>576</v>
      </c>
      <c r="G6" t="s">
        <v>655</v>
      </c>
    </row>
    <row r="7" spans="1:7" s="76" customFormat="1">
      <c r="A7" s="74"/>
      <c r="C7" s="76" t="s">
        <v>562</v>
      </c>
      <c r="G7" s="76" t="s">
        <v>656</v>
      </c>
    </row>
    <row r="9" spans="1:7">
      <c r="C9" t="s">
        <v>33</v>
      </c>
    </row>
    <row r="10" spans="1:7">
      <c r="A10" s="73" t="s">
        <v>33</v>
      </c>
      <c r="C10" t="s">
        <v>34</v>
      </c>
    </row>
    <row r="11" spans="1:7">
      <c r="A11" s="73" t="s">
        <v>34</v>
      </c>
      <c r="C11" t="s">
        <v>69</v>
      </c>
    </row>
    <row r="12" spans="1:7" s="76" customFormat="1">
      <c r="A12" s="77"/>
    </row>
    <row r="14" spans="1:7">
      <c r="A14" s="73" t="s">
        <v>244</v>
      </c>
      <c r="C14" t="s">
        <v>243</v>
      </c>
    </row>
    <row r="15" spans="1:7">
      <c r="A15" s="73" t="s">
        <v>245</v>
      </c>
      <c r="C15" t="s">
        <v>68</v>
      </c>
    </row>
    <row r="16" spans="1:7">
      <c r="A16" s="73" t="s">
        <v>246</v>
      </c>
      <c r="C16" t="s">
        <v>254</v>
      </c>
    </row>
    <row r="17" spans="1:3">
      <c r="A17" s="73" t="s">
        <v>247</v>
      </c>
    </row>
    <row r="18" spans="1:3">
      <c r="A18" s="73" t="s">
        <v>80</v>
      </c>
      <c r="C18" t="s">
        <v>76</v>
      </c>
    </row>
    <row r="19" spans="1:3">
      <c r="A19" s="73" t="s">
        <v>81</v>
      </c>
      <c r="C19" t="s">
        <v>77</v>
      </c>
    </row>
    <row r="20" spans="1:3">
      <c r="A20" s="73" t="s">
        <v>82</v>
      </c>
      <c r="C20" t="s">
        <v>78</v>
      </c>
    </row>
    <row r="21" spans="1:3">
      <c r="A21" s="73" t="s">
        <v>83</v>
      </c>
      <c r="C21" t="s">
        <v>26</v>
      </c>
    </row>
    <row r="22" spans="1:3">
      <c r="A22" s="73" t="s">
        <v>79</v>
      </c>
      <c r="C22" t="s">
        <v>69</v>
      </c>
    </row>
    <row r="24" spans="1:3">
      <c r="A24" s="73" t="s">
        <v>71</v>
      </c>
    </row>
    <row r="25" spans="1:3">
      <c r="A25" s="73" t="s">
        <v>72</v>
      </c>
      <c r="C25" t="s">
        <v>269</v>
      </c>
    </row>
    <row r="26" spans="1:3">
      <c r="A26" s="73" t="s">
        <v>73</v>
      </c>
      <c r="C26" t="s">
        <v>270</v>
      </c>
    </row>
    <row r="27" spans="1:3">
      <c r="A27" s="73" t="s">
        <v>265</v>
      </c>
      <c r="C27" t="s">
        <v>309</v>
      </c>
    </row>
    <row r="28" spans="1:3">
      <c r="C28" t="s">
        <v>308</v>
      </c>
    </row>
    <row r="29" spans="1:3">
      <c r="A29" s="73" t="s">
        <v>508</v>
      </c>
      <c r="C29" t="s">
        <v>705</v>
      </c>
    </row>
    <row r="30" spans="1:3">
      <c r="A30" s="73" t="s">
        <v>509</v>
      </c>
      <c r="C30" s="72" t="s">
        <v>63</v>
      </c>
    </row>
    <row r="31" spans="1:3" s="72" customFormat="1">
      <c r="A31" s="82" t="s">
        <v>67</v>
      </c>
      <c r="C31" t="s">
        <v>268</v>
      </c>
    </row>
    <row r="32" spans="1:3">
      <c r="A32" s="73" t="s">
        <v>507</v>
      </c>
      <c r="C32" s="76" t="s">
        <v>719</v>
      </c>
    </row>
    <row r="33" spans="1:3">
      <c r="C33" t="s">
        <v>26</v>
      </c>
    </row>
    <row r="34" spans="1:3">
      <c r="C34" t="s">
        <v>562</v>
      </c>
    </row>
    <row r="35" spans="1:3">
      <c r="A35" s="73" t="s">
        <v>67</v>
      </c>
      <c r="C35" s="76" t="s">
        <v>306</v>
      </c>
    </row>
    <row r="36" spans="1:3">
      <c r="A36" s="73" t="s">
        <v>251</v>
      </c>
      <c r="C36" t="s">
        <v>307</v>
      </c>
    </row>
    <row r="37" spans="1:3">
      <c r="A37" s="75" t="s">
        <v>516</v>
      </c>
      <c r="C37" t="s">
        <v>280</v>
      </c>
    </row>
    <row r="38" spans="1:3">
      <c r="A38" s="73" t="s">
        <v>252</v>
      </c>
    </row>
    <row r="39" spans="1:3">
      <c r="A39" s="78" t="s">
        <v>278</v>
      </c>
      <c r="C39" t="s">
        <v>74</v>
      </c>
    </row>
    <row r="40" spans="1:3">
      <c r="A40" s="78" t="s">
        <v>279</v>
      </c>
      <c r="C40" t="s">
        <v>520</v>
      </c>
    </row>
    <row r="41" spans="1:3">
      <c r="A41" s="73" t="s">
        <v>69</v>
      </c>
      <c r="C41" s="76" t="s">
        <v>519</v>
      </c>
    </row>
    <row r="42" spans="1:3">
      <c r="C42" t="s">
        <v>570</v>
      </c>
    </row>
    <row r="43" spans="1:3">
      <c r="A43" s="93">
        <v>0</v>
      </c>
      <c r="C43" s="76" t="s">
        <v>567</v>
      </c>
    </row>
    <row r="44" spans="1:3">
      <c r="A44" s="73" t="s">
        <v>523</v>
      </c>
      <c r="C44" s="76" t="s">
        <v>568</v>
      </c>
    </row>
    <row r="45" spans="1:3">
      <c r="A45" s="73" t="s">
        <v>524</v>
      </c>
      <c r="C45" s="76" t="s">
        <v>569</v>
      </c>
    </row>
    <row r="46" spans="1:3">
      <c r="A46" s="73" t="s">
        <v>525</v>
      </c>
    </row>
    <row r="47" spans="1:3">
      <c r="A47" s="73" t="s">
        <v>526</v>
      </c>
    </row>
    <row r="48" spans="1:3">
      <c r="A48" s="93">
        <v>1</v>
      </c>
      <c r="C48" t="s">
        <v>528</v>
      </c>
    </row>
    <row r="49" spans="1:3">
      <c r="C49" t="s">
        <v>529</v>
      </c>
    </row>
    <row r="50" spans="1:3">
      <c r="C50" t="s">
        <v>530</v>
      </c>
    </row>
    <row r="51" spans="1:3">
      <c r="A51" s="73" t="s">
        <v>563</v>
      </c>
    </row>
    <row r="52" spans="1:3">
      <c r="A52" s="73" t="s">
        <v>564</v>
      </c>
    </row>
    <row r="53" spans="1:3">
      <c r="A53" s="73" t="s">
        <v>565</v>
      </c>
      <c r="C53" t="s">
        <v>75</v>
      </c>
    </row>
    <row r="54" spans="1:3">
      <c r="A54" s="73" t="s">
        <v>566</v>
      </c>
      <c r="C54" t="s">
        <v>74</v>
      </c>
    </row>
    <row r="55" spans="1:3">
      <c r="A55" s="73" t="s">
        <v>562</v>
      </c>
      <c r="C55" t="s">
        <v>520</v>
      </c>
    </row>
    <row r="56" spans="1:3">
      <c r="C56" t="s">
        <v>560</v>
      </c>
    </row>
    <row r="57" spans="1:3">
      <c r="C57" t="s">
        <v>561</v>
      </c>
    </row>
    <row r="58" spans="1:3">
      <c r="C58" t="s">
        <v>26</v>
      </c>
    </row>
    <row r="59" spans="1:3">
      <c r="C59" s="76" t="s">
        <v>562</v>
      </c>
    </row>
  </sheetData>
  <sortState ref="A29:A30">
    <sortCondition descending="1" ref="A29"/>
  </sortState>
  <customSheetViews>
    <customSheetView guid="{82DA15CD-5E49-4A86-B817-C8E74303E90F}" state="hidden" topLeftCell="A19">
      <selection activeCell="D12" sqref="D12"/>
      <pageMargins left="0.7" right="0.7" top="0.75" bottom="0.75" header="0.3" footer="0.3"/>
    </customSheetView>
  </customSheetView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workbookViewId="0">
      <selection activeCell="G23" sqref="G23"/>
    </sheetView>
  </sheetViews>
  <sheetFormatPr defaultColWidth="9.109375" defaultRowHeight="14.4"/>
  <cols>
    <col min="1" max="1" width="9.109375" style="5"/>
    <col min="2" max="2" width="21.88671875" style="1" bestFit="1" customWidth="1"/>
    <col min="3" max="5" width="16.6640625" style="6" customWidth="1"/>
    <col min="6" max="6" width="3.6640625" style="1" customWidth="1"/>
    <col min="7" max="7" width="42.44140625" style="2" bestFit="1" customWidth="1"/>
    <col min="8" max="8" width="12.6640625" style="3" customWidth="1"/>
    <col min="9" max="9" width="12.6640625" style="13" customWidth="1"/>
    <col min="10" max="10" width="12.6640625" style="4" customWidth="1"/>
    <col min="11" max="12" width="9.109375" style="1"/>
    <col min="13" max="13" width="15.109375" style="1" bestFit="1" customWidth="1"/>
    <col min="14" max="16384" width="9.109375" style="1"/>
  </cols>
  <sheetData>
    <row r="1" spans="1:14">
      <c r="A1" s="1700" t="s">
        <v>18</v>
      </c>
      <c r="B1" s="1700"/>
      <c r="C1" s="1700"/>
      <c r="D1" s="1700"/>
      <c r="E1" s="1700"/>
      <c r="H1" s="4">
        <v>2</v>
      </c>
      <c r="I1" s="4">
        <v>3</v>
      </c>
      <c r="J1" s="4">
        <v>4</v>
      </c>
      <c r="L1" s="1" t="s">
        <v>0</v>
      </c>
      <c r="M1" s="1" t="s">
        <v>2</v>
      </c>
      <c r="N1" s="1" t="s">
        <v>28</v>
      </c>
    </row>
    <row r="2" spans="1:14">
      <c r="A2" s="5">
        <v>1</v>
      </c>
      <c r="C2" s="6" t="s">
        <v>2</v>
      </c>
      <c r="D2" s="6" t="s">
        <v>3</v>
      </c>
      <c r="E2" s="6" t="s">
        <v>4</v>
      </c>
      <c r="G2" s="7" t="s">
        <v>12</v>
      </c>
      <c r="H2" s="8" t="s">
        <v>15</v>
      </c>
      <c r="I2" s="14" t="s">
        <v>16</v>
      </c>
      <c r="J2" s="9" t="s">
        <v>17</v>
      </c>
      <c r="L2" s="1" t="s">
        <v>1</v>
      </c>
      <c r="M2" s="1" t="s">
        <v>3</v>
      </c>
      <c r="N2" s="1" t="s">
        <v>29</v>
      </c>
    </row>
    <row r="3" spans="1:14">
      <c r="A3" s="5">
        <v>2</v>
      </c>
      <c r="B3" s="1" t="s">
        <v>5</v>
      </c>
      <c r="C3" s="10">
        <v>6491</v>
      </c>
      <c r="D3" s="10">
        <v>8676</v>
      </c>
      <c r="E3" s="10">
        <v>12110</v>
      </c>
      <c r="G3" s="2" t="s">
        <v>19</v>
      </c>
      <c r="H3" s="3">
        <v>0.7</v>
      </c>
      <c r="I3" s="13">
        <v>0.68</v>
      </c>
      <c r="J3" s="13">
        <v>0.06</v>
      </c>
      <c r="M3" s="1" t="s">
        <v>4</v>
      </c>
    </row>
    <row r="4" spans="1:14">
      <c r="A4" s="5">
        <v>3</v>
      </c>
      <c r="B4" s="1" t="s">
        <v>6</v>
      </c>
      <c r="C4" s="10">
        <v>11716</v>
      </c>
      <c r="D4" s="10">
        <v>14207</v>
      </c>
      <c r="E4" s="10">
        <v>16616</v>
      </c>
      <c r="G4" s="2" t="s">
        <v>20</v>
      </c>
      <c r="H4" s="3">
        <v>1.5</v>
      </c>
      <c r="I4" s="13">
        <v>0.59</v>
      </c>
      <c r="J4" s="13">
        <v>0.05</v>
      </c>
    </row>
    <row r="5" spans="1:14">
      <c r="A5" s="5">
        <v>4</v>
      </c>
      <c r="G5" s="2" t="s">
        <v>21</v>
      </c>
      <c r="H5" s="3">
        <v>1.8</v>
      </c>
      <c r="I5" s="13">
        <v>0.61</v>
      </c>
      <c r="J5" s="13">
        <v>0.05</v>
      </c>
      <c r="M5" s="1" t="s">
        <v>32</v>
      </c>
    </row>
    <row r="6" spans="1:14">
      <c r="A6" s="5">
        <v>5</v>
      </c>
      <c r="G6" s="2" t="s">
        <v>302</v>
      </c>
      <c r="H6" s="3">
        <v>1.8</v>
      </c>
      <c r="I6" s="13">
        <v>0.61</v>
      </c>
      <c r="J6" s="13">
        <v>0.05</v>
      </c>
      <c r="M6" s="1" t="s">
        <v>16</v>
      </c>
      <c r="N6" s="15">
        <v>0.14000000000000001</v>
      </c>
    </row>
    <row r="7" spans="1:14">
      <c r="A7" s="5">
        <v>6</v>
      </c>
      <c r="B7" s="1" t="s">
        <v>11</v>
      </c>
      <c r="C7" s="11">
        <v>0.52</v>
      </c>
      <c r="D7" s="11">
        <v>0.59</v>
      </c>
      <c r="E7" s="11">
        <v>0.6</v>
      </c>
      <c r="G7" s="2" t="s">
        <v>22</v>
      </c>
      <c r="H7" s="3">
        <v>2</v>
      </c>
      <c r="I7" s="13">
        <v>0.72</v>
      </c>
      <c r="J7" s="13">
        <v>0.06</v>
      </c>
      <c r="M7" s="1" t="s">
        <v>17</v>
      </c>
      <c r="N7" s="15">
        <v>0.85</v>
      </c>
    </row>
    <row r="8" spans="1:14">
      <c r="A8" s="5">
        <v>7</v>
      </c>
      <c r="B8" s="1" t="s">
        <v>27</v>
      </c>
      <c r="C8" s="11">
        <v>0.25</v>
      </c>
      <c r="D8" s="11">
        <v>0.36</v>
      </c>
      <c r="E8" s="11">
        <v>0.4</v>
      </c>
      <c r="G8" s="2" t="s">
        <v>297</v>
      </c>
      <c r="H8" s="3">
        <v>4</v>
      </c>
      <c r="I8" s="13">
        <v>4.46</v>
      </c>
      <c r="J8" s="13">
        <v>0.41</v>
      </c>
    </row>
    <row r="9" spans="1:14">
      <c r="A9" s="5">
        <v>8</v>
      </c>
      <c r="G9" s="2" t="s">
        <v>276</v>
      </c>
      <c r="H9" s="3">
        <v>400</v>
      </c>
      <c r="I9" s="13">
        <v>618.62</v>
      </c>
      <c r="J9" s="13">
        <v>128.41999999999999</v>
      </c>
    </row>
    <row r="10" spans="1:14">
      <c r="A10" s="5">
        <v>9</v>
      </c>
      <c r="G10" s="2" t="s">
        <v>334</v>
      </c>
      <c r="J10" s="13"/>
    </row>
    <row r="11" spans="1:14">
      <c r="A11" s="5">
        <v>10</v>
      </c>
      <c r="B11" s="1" t="s">
        <v>7</v>
      </c>
      <c r="C11" s="12">
        <v>3.61</v>
      </c>
      <c r="D11" s="12">
        <v>6.42</v>
      </c>
      <c r="E11" s="12">
        <v>8.67</v>
      </c>
      <c r="G11" s="2" t="s">
        <v>23</v>
      </c>
      <c r="H11" s="3">
        <v>2400</v>
      </c>
      <c r="I11" s="13">
        <v>0</v>
      </c>
      <c r="J11" s="13">
        <v>352.75</v>
      </c>
    </row>
    <row r="12" spans="1:14">
      <c r="A12" s="5">
        <v>11</v>
      </c>
      <c r="B12" s="1" t="s">
        <v>8</v>
      </c>
      <c r="C12" s="12">
        <v>6.13</v>
      </c>
      <c r="D12" s="12">
        <v>12.14</v>
      </c>
      <c r="E12" s="12">
        <v>13.34</v>
      </c>
      <c r="G12" s="2" t="s">
        <v>24</v>
      </c>
      <c r="H12" s="3">
        <v>3200</v>
      </c>
      <c r="I12" s="13">
        <v>0</v>
      </c>
      <c r="J12" s="13">
        <v>519.13</v>
      </c>
    </row>
    <row r="13" spans="1:14">
      <c r="A13" s="5">
        <v>12</v>
      </c>
      <c r="C13" s="12"/>
      <c r="D13" s="12"/>
      <c r="E13" s="12"/>
      <c r="G13" s="2" t="s">
        <v>298</v>
      </c>
      <c r="H13" s="3">
        <v>1200</v>
      </c>
      <c r="I13" s="13">
        <v>961.69</v>
      </c>
      <c r="J13" s="13">
        <v>0</v>
      </c>
      <c r="L13" s="1" t="s">
        <v>33</v>
      </c>
    </row>
    <row r="14" spans="1:14">
      <c r="A14" s="5">
        <v>13</v>
      </c>
      <c r="C14" s="12"/>
      <c r="D14" s="12"/>
      <c r="E14" s="12"/>
      <c r="G14" s="2" t="s">
        <v>299</v>
      </c>
      <c r="H14" s="3">
        <v>2400</v>
      </c>
      <c r="I14" s="13">
        <v>9047.57</v>
      </c>
      <c r="J14" s="13">
        <v>0</v>
      </c>
      <c r="L14" s="1" t="s">
        <v>34</v>
      </c>
    </row>
    <row r="15" spans="1:14">
      <c r="A15" s="5">
        <v>14</v>
      </c>
      <c r="B15" s="1" t="s">
        <v>10</v>
      </c>
      <c r="C15" s="12">
        <v>98.9</v>
      </c>
      <c r="D15" s="12">
        <v>576.88</v>
      </c>
      <c r="E15" s="12">
        <v>193.92</v>
      </c>
      <c r="G15" s="2" t="s">
        <v>300</v>
      </c>
      <c r="H15" s="3">
        <v>200</v>
      </c>
      <c r="I15" s="13">
        <v>679.4</v>
      </c>
      <c r="J15" s="13">
        <v>0</v>
      </c>
      <c r="M15" s="1" t="s">
        <v>35</v>
      </c>
    </row>
    <row r="16" spans="1:14">
      <c r="A16" s="5">
        <v>15</v>
      </c>
      <c r="B16" s="1" t="s">
        <v>9</v>
      </c>
      <c r="C16" s="12">
        <v>178.52</v>
      </c>
      <c r="D16" s="12">
        <v>944.69</v>
      </c>
      <c r="E16" s="12">
        <v>266.07</v>
      </c>
      <c r="G16" s="2" t="s">
        <v>301</v>
      </c>
      <c r="H16" s="3">
        <v>400</v>
      </c>
      <c r="I16" s="13">
        <v>710</v>
      </c>
      <c r="J16" s="13">
        <v>0</v>
      </c>
      <c r="M16" s="1" t="s">
        <v>36</v>
      </c>
    </row>
    <row r="17" spans="2:10" ht="15" thickBot="1">
      <c r="C17" s="12"/>
      <c r="D17" s="12"/>
      <c r="E17" s="12"/>
      <c r="G17" s="2" t="s">
        <v>25</v>
      </c>
      <c r="H17" s="3">
        <v>50</v>
      </c>
      <c r="I17" s="13">
        <v>49.11</v>
      </c>
      <c r="J17" s="13">
        <v>53.38</v>
      </c>
    </row>
    <row r="18" spans="2:10">
      <c r="B18" s="1701" t="s">
        <v>31</v>
      </c>
      <c r="C18" s="1702"/>
      <c r="D18" s="1702"/>
      <c r="E18" s="1703"/>
      <c r="G18" s="2" t="s">
        <v>303</v>
      </c>
      <c r="H18" s="3">
        <f>H17</f>
        <v>50</v>
      </c>
      <c r="I18" s="13">
        <v>648.77</v>
      </c>
      <c r="J18" s="13">
        <v>0</v>
      </c>
    </row>
    <row r="19" spans="2:10">
      <c r="B19" s="1704"/>
      <c r="C19" s="1705"/>
      <c r="D19" s="1705"/>
      <c r="E19" s="1706"/>
      <c r="G19" s="2" t="s">
        <v>304</v>
      </c>
      <c r="H19" s="3">
        <f>H18</f>
        <v>50</v>
      </c>
      <c r="I19" s="13">
        <v>959.54</v>
      </c>
      <c r="J19" s="13">
        <v>0</v>
      </c>
    </row>
    <row r="20" spans="2:10" ht="15" thickBot="1">
      <c r="B20" s="1707"/>
      <c r="C20" s="1708"/>
      <c r="D20" s="1708"/>
      <c r="E20" s="1709"/>
      <c r="G20" s="2" t="s">
        <v>65</v>
      </c>
      <c r="H20" s="3">
        <v>200</v>
      </c>
      <c r="I20" s="13">
        <v>286.79000000000002</v>
      </c>
      <c r="J20" s="13">
        <v>63.71</v>
      </c>
    </row>
    <row r="21" spans="2:10">
      <c r="G21" s="2" t="s">
        <v>66</v>
      </c>
      <c r="H21" s="3">
        <f>H20</f>
        <v>200</v>
      </c>
      <c r="I21" s="13">
        <v>989.49</v>
      </c>
      <c r="J21" s="13">
        <v>0</v>
      </c>
    </row>
    <row r="22" spans="2:10">
      <c r="G22" s="2" t="s">
        <v>305</v>
      </c>
      <c r="H22" s="3">
        <f>H21</f>
        <v>200</v>
      </c>
      <c r="I22" s="13">
        <v>1493.85</v>
      </c>
      <c r="J22" s="13">
        <v>0</v>
      </c>
    </row>
    <row r="23" spans="2:10">
      <c r="G23" s="2" t="s">
        <v>333</v>
      </c>
      <c r="J23" s="13"/>
    </row>
    <row r="24" spans="2:10">
      <c r="G24" s="2" t="s">
        <v>337</v>
      </c>
      <c r="H24" s="3">
        <v>50</v>
      </c>
    </row>
    <row r="25" spans="2:10">
      <c r="G25" s="2" t="s">
        <v>604</v>
      </c>
      <c r="H25" s="3">
        <v>2000</v>
      </c>
    </row>
  </sheetData>
  <customSheetViews>
    <customSheetView guid="{82DA15CD-5E49-4A86-B817-C8E74303E90F}" state="hidden" topLeftCell="B1">
      <selection activeCell="P17" sqref="P17"/>
      <pageMargins left="0.7" right="0.7" top="0.75" bottom="0.75" header="0.3" footer="0.3"/>
      <pageSetup orientation="portrait" r:id="rId1"/>
    </customSheetView>
  </customSheetViews>
  <mergeCells count="2">
    <mergeCell ref="A1:E1"/>
    <mergeCell ref="B18:E20"/>
  </mergeCell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9"/>
  <sheetViews>
    <sheetView topLeftCell="A28" zoomScaleNormal="100" workbookViewId="0">
      <selection activeCell="A55" sqref="A55:E56"/>
    </sheetView>
  </sheetViews>
  <sheetFormatPr defaultColWidth="9.109375" defaultRowHeight="13.2"/>
  <cols>
    <col min="1" max="1" width="40" style="107" customWidth="1"/>
    <col min="2" max="2" width="11.5546875" style="107" customWidth="1"/>
    <col min="3" max="5" width="15" style="107" customWidth="1"/>
    <col min="6" max="6" width="5.6640625" style="107" customWidth="1"/>
    <col min="7" max="7" width="11.44140625" style="107" hidden="1" customWidth="1"/>
    <col min="8" max="8" width="11.88671875" style="107" hidden="1" customWidth="1"/>
    <col min="9" max="9" width="5.6640625" style="107" hidden="1" customWidth="1"/>
    <col min="10" max="10" width="10.5546875" style="107" bestFit="1" customWidth="1"/>
    <col min="11" max="11" width="5.6640625" style="107" customWidth="1"/>
    <col min="12" max="12" width="10.6640625" style="107" bestFit="1" customWidth="1"/>
    <col min="13" max="13" width="9.6640625" style="107" customWidth="1"/>
    <col min="14" max="14" width="22.44140625" style="107" customWidth="1"/>
    <col min="15" max="16384" width="9.109375" style="107"/>
  </cols>
  <sheetData>
    <row r="1" spans="1:11" ht="23.25" customHeight="1">
      <c r="A1" s="222"/>
      <c r="B1" s="222"/>
      <c r="C1" s="222"/>
      <c r="D1" s="222"/>
      <c r="E1" s="222"/>
    </row>
    <row r="2" spans="1:11" ht="20.25" customHeight="1">
      <c r="A2" s="258" t="s">
        <v>50</v>
      </c>
      <c r="B2" s="222"/>
      <c r="C2" s="222"/>
      <c r="D2" s="222"/>
      <c r="E2" s="222"/>
    </row>
    <row r="3" spans="1:11" ht="40.5" customHeight="1" thickBot="1">
      <c r="A3" s="240"/>
      <c r="B3" s="240"/>
      <c r="C3" s="240"/>
      <c r="D3" s="240"/>
      <c r="E3" s="240"/>
      <c r="F3" s="109"/>
      <c r="G3" s="109"/>
      <c r="H3" s="109"/>
      <c r="I3" s="109"/>
    </row>
    <row r="4" spans="1:11" ht="24" customHeight="1">
      <c r="A4" s="241" t="s">
        <v>39</v>
      </c>
      <c r="B4" s="1025" t="s">
        <v>584</v>
      </c>
      <c r="C4" s="1025"/>
      <c r="D4" s="1025"/>
      <c r="E4" s="1025"/>
      <c r="F4" s="111"/>
      <c r="G4" s="111"/>
      <c r="H4" s="110"/>
    </row>
    <row r="5" spans="1:11" ht="24" customHeight="1">
      <c r="A5" s="241" t="s">
        <v>45</v>
      </c>
      <c r="B5" s="1024" t="str">
        <f>Workbook!D29&amp;", "&amp;Workbook!D33</f>
        <v xml:space="preserve">, </v>
      </c>
      <c r="C5" s="1024"/>
      <c r="D5" s="1024"/>
      <c r="E5" s="1024"/>
      <c r="F5" s="111"/>
      <c r="G5" s="112"/>
      <c r="H5" s="113"/>
    </row>
    <row r="6" spans="1:11" ht="18" customHeight="1">
      <c r="A6" s="241" t="s">
        <v>44</v>
      </c>
      <c r="B6" s="242" t="s">
        <v>578</v>
      </c>
      <c r="C6" s="243"/>
      <c r="D6" s="243"/>
      <c r="E6" s="243"/>
      <c r="H6" s="113"/>
    </row>
    <row r="7" spans="1:11" ht="18" customHeight="1">
      <c r="A7" s="241" t="s">
        <v>43</v>
      </c>
      <c r="B7" s="244" t="s">
        <v>57</v>
      </c>
      <c r="C7" s="243"/>
      <c r="D7" s="243"/>
      <c r="E7" s="243"/>
      <c r="H7" s="113"/>
    </row>
    <row r="8" spans="1:11" ht="18" customHeight="1">
      <c r="A8" s="241" t="s">
        <v>42</v>
      </c>
      <c r="B8" s="243" t="s">
        <v>46</v>
      </c>
      <c r="C8" s="243"/>
      <c r="D8" s="243"/>
      <c r="E8" s="243"/>
      <c r="H8" s="113"/>
    </row>
    <row r="9" spans="1:11" ht="18" customHeight="1">
      <c r="A9" s="218" t="s">
        <v>784</v>
      </c>
      <c r="B9" s="245" t="s">
        <v>783</v>
      </c>
      <c r="C9" s="222"/>
      <c r="D9" s="222"/>
      <c r="E9" s="222"/>
      <c r="H9" s="113"/>
    </row>
    <row r="10" spans="1:11" ht="17.25" hidden="1" customHeight="1">
      <c r="A10" s="246"/>
      <c r="B10" s="240"/>
      <c r="C10" s="240"/>
      <c r="D10" s="240"/>
      <c r="E10" s="240"/>
      <c r="F10" s="108"/>
      <c r="G10" s="108"/>
      <c r="H10" s="108"/>
      <c r="I10" s="114"/>
    </row>
    <row r="11" spans="1:11" ht="5.25" customHeight="1">
      <c r="A11" s="222"/>
      <c r="B11" s="222"/>
      <c r="C11" s="222"/>
      <c r="D11" s="222"/>
      <c r="E11" s="222"/>
    </row>
    <row r="12" spans="1:11" ht="56.25" customHeight="1">
      <c r="A12" s="1023" t="s">
        <v>692</v>
      </c>
      <c r="B12" s="1023"/>
      <c r="C12" s="1023"/>
      <c r="D12" s="1023"/>
      <c r="E12" s="1023"/>
      <c r="F12" s="115"/>
      <c r="G12" s="115"/>
      <c r="H12" s="115"/>
      <c r="I12" s="115"/>
    </row>
    <row r="13" spans="1:11" ht="7.5" customHeight="1">
      <c r="A13" s="1028"/>
      <c r="B13" s="1028"/>
      <c r="C13" s="1028"/>
      <c r="D13" s="1028"/>
      <c r="E13" s="1028"/>
      <c r="F13" s="116"/>
      <c r="G13" s="116"/>
      <c r="H13" s="116"/>
      <c r="I13" s="116"/>
    </row>
    <row r="14" spans="1:11" ht="12.75" customHeight="1">
      <c r="A14" s="247" t="s">
        <v>41</v>
      </c>
      <c r="B14" s="1036" t="e">
        <f>B7+60</f>
        <v>#VALUE!</v>
      </c>
      <c r="C14" s="1036"/>
      <c r="D14" s="248"/>
      <c r="E14" s="248"/>
      <c r="J14" s="1022"/>
      <c r="K14" s="1022"/>
    </row>
    <row r="15" spans="1:11" ht="12.75" customHeight="1">
      <c r="A15" s="249"/>
      <c r="B15" s="249"/>
      <c r="C15" s="249"/>
      <c r="D15" s="249"/>
      <c r="E15" s="249"/>
      <c r="F15" s="116"/>
      <c r="G15" s="116"/>
      <c r="H15" s="116"/>
      <c r="I15" s="116"/>
    </row>
    <row r="16" spans="1:11" ht="14.4">
      <c r="A16" s="247" t="s">
        <v>47</v>
      </c>
      <c r="B16" s="250" t="str">
        <f>B5</f>
        <v xml:space="preserve">, </v>
      </c>
      <c r="C16" s="250"/>
      <c r="D16" s="250"/>
      <c r="E16" s="250"/>
      <c r="F16" s="117"/>
      <c r="G16" s="117"/>
    </row>
    <row r="17" spans="1:12" ht="14.4">
      <c r="A17" s="247"/>
      <c r="B17" s="247"/>
      <c r="C17" s="250"/>
      <c r="D17" s="250"/>
      <c r="E17" s="250"/>
      <c r="F17" s="117"/>
      <c r="G17" s="117"/>
      <c r="H17" s="117"/>
    </row>
    <row r="18" spans="1:12" ht="14.4">
      <c r="A18" s="247" t="s">
        <v>38</v>
      </c>
      <c r="B18" s="250">
        <f>Workbook!D11</f>
        <v>0</v>
      </c>
      <c r="C18" s="222"/>
      <c r="D18" s="222"/>
      <c r="E18" s="222"/>
      <c r="F18" s="117"/>
      <c r="G18" s="117"/>
      <c r="H18" s="117"/>
    </row>
    <row r="19" spans="1:12" ht="14.4">
      <c r="A19" s="247"/>
      <c r="B19" s="250"/>
      <c r="C19" s="222"/>
      <c r="D19" s="222"/>
      <c r="E19" s="222"/>
      <c r="F19" s="117"/>
      <c r="G19" s="117"/>
      <c r="H19" s="117"/>
    </row>
    <row r="20" spans="1:12" ht="14.4">
      <c r="A20" s="247" t="s">
        <v>37</v>
      </c>
      <c r="B20" s="250">
        <f>Workbook!D12</f>
        <v>0</v>
      </c>
      <c r="C20" s="222"/>
      <c r="D20" s="222"/>
      <c r="E20" s="222"/>
      <c r="F20" s="116"/>
      <c r="G20" s="116"/>
      <c r="H20" s="116"/>
      <c r="I20" s="116"/>
    </row>
    <row r="21" spans="1:12" ht="14.4">
      <c r="A21" s="249"/>
      <c r="B21" s="250" t="str">
        <f>Workbook!O12&amp;", IL "&amp;Workbook!Y12</f>
        <v xml:space="preserve">, IL </v>
      </c>
      <c r="C21" s="222"/>
      <c r="D21" s="222"/>
      <c r="E21" s="222"/>
      <c r="F21" s="117"/>
      <c r="G21" s="117"/>
      <c r="I21" s="117"/>
    </row>
    <row r="22" spans="1:12" ht="8.25" customHeight="1">
      <c r="A22" s="1029"/>
      <c r="B22" s="1029"/>
      <c r="C22" s="1030"/>
      <c r="D22" s="250"/>
      <c r="E22" s="250"/>
      <c r="F22" s="117"/>
      <c r="G22" s="117"/>
      <c r="H22" s="117"/>
      <c r="I22" s="117"/>
    </row>
    <row r="23" spans="1:12" ht="16.5" hidden="1" customHeight="1">
      <c r="A23" s="1031"/>
      <c r="B23" s="1032"/>
      <c r="C23" s="1033"/>
      <c r="D23" s="227"/>
      <c r="E23" s="227"/>
      <c r="F23" s="117"/>
      <c r="G23" s="117"/>
      <c r="H23" s="117"/>
      <c r="I23" s="117"/>
    </row>
    <row r="24" spans="1:12" ht="15" hidden="1" customHeight="1">
      <c r="A24" s="1031"/>
      <c r="B24" s="1032"/>
      <c r="C24" s="1033"/>
      <c r="D24" s="227"/>
      <c r="E24" s="227"/>
      <c r="F24" s="116"/>
      <c r="G24" s="116"/>
      <c r="H24" s="116"/>
      <c r="I24" s="116"/>
    </row>
    <row r="25" spans="1:12" ht="54.75" hidden="1" customHeight="1">
      <c r="A25" s="1034"/>
      <c r="B25" s="1035"/>
      <c r="C25" s="1033"/>
      <c r="D25" s="227"/>
      <c r="E25" s="227"/>
      <c r="F25" s="117"/>
      <c r="G25" s="117"/>
      <c r="I25" s="117"/>
    </row>
    <row r="26" spans="1:12" ht="12.75" customHeight="1">
      <c r="A26" s="118" t="s">
        <v>689</v>
      </c>
      <c r="B26" s="119" t="s">
        <v>13</v>
      </c>
      <c r="C26" s="214" t="s">
        <v>14</v>
      </c>
      <c r="D26" s="214" t="s">
        <v>15</v>
      </c>
      <c r="E26" s="214" t="s">
        <v>54</v>
      </c>
      <c r="F26" s="117"/>
      <c r="G26" s="252" t="s">
        <v>247</v>
      </c>
      <c r="H26" s="252" t="s">
        <v>583</v>
      </c>
      <c r="I26" s="117"/>
      <c r="J26" s="314" t="s">
        <v>701</v>
      </c>
      <c r="L26" s="314" t="s">
        <v>702</v>
      </c>
    </row>
    <row r="27" spans="1:12" ht="16.5" customHeight="1">
      <c r="A27" s="228" t="str">
        <f>Workbook!C39</f>
        <v>Air Sealing</v>
      </c>
      <c r="B27" s="229" t="str">
        <f>IF(Workbook!K39&gt;0,Workbook!K39,"-")</f>
        <v>-</v>
      </c>
      <c r="C27" s="230" t="str">
        <f>IF(Workbook!N39&gt;0,Workbook!N39,"-")</f>
        <v>-</v>
      </c>
      <c r="D27" s="230" t="str">
        <f>IF(Workbook!Q39&gt;0,Workbook!Q39,"-")</f>
        <v>-</v>
      </c>
      <c r="E27" s="231">
        <f t="shared" ref="E27:E41" si="0">IF(C27&gt;0,(SUM(C27)-SUM(D27)),"-")</f>
        <v>0</v>
      </c>
      <c r="F27" s="117"/>
      <c r="G27" s="253">
        <f>IF(Workbook!$D$21="Natural Gas Furnace",E27*Measures!F2,IF(Workbook!$D$21="Natural Gas Boiler",E27*Measures!F2,E27))</f>
        <v>0</v>
      </c>
      <c r="H27" s="253">
        <f>E27-G27</f>
        <v>0</v>
      </c>
      <c r="I27" s="117"/>
      <c r="J27" s="317" t="str">
        <f>IF(B27="-","-",C27/B27)</f>
        <v>-</v>
      </c>
      <c r="L27" s="315">
        <f>Measures!E2</f>
        <v>0.7</v>
      </c>
    </row>
    <row r="28" spans="1:12" ht="16.5" customHeight="1">
      <c r="A28" s="228" t="str">
        <f>LEFT(Workbook!C43,23)</f>
        <v>Attic Insulation</v>
      </c>
      <c r="B28" s="229" t="str">
        <f>IF(Workbook!K43&gt;0,Workbook!K43,"-")</f>
        <v>-</v>
      </c>
      <c r="C28" s="230" t="str">
        <f>IF(Workbook!N43&gt;0,Workbook!N43,"-")</f>
        <v>-</v>
      </c>
      <c r="D28" s="230" t="str">
        <f>IF(Workbook!Q43&gt;0,Workbook!Q43,"-")</f>
        <v>-</v>
      </c>
      <c r="E28" s="231">
        <f t="shared" si="0"/>
        <v>0</v>
      </c>
      <c r="F28" s="116"/>
      <c r="G28" s="253">
        <f>IF(Workbook!$D$21="Natural Gas Furnace",E28*Measures!F3,IF(Workbook!$D$21="Natural Gas Boiler",E28*Measures!F3,E28))</f>
        <v>0</v>
      </c>
      <c r="H28" s="253">
        <f t="shared" ref="H28:H37" si="1">E28-G28</f>
        <v>0</v>
      </c>
      <c r="I28" s="116"/>
      <c r="J28" s="317" t="str">
        <f t="shared" ref="J28:J43" si="2">IF(B28="-","-",C28/B28)</f>
        <v>-</v>
      </c>
      <c r="L28" s="315">
        <f>IF(ISNUMBER(SEARCH("11",A28)),Measures!E3,IF(ISNUMBER(SEARCH("19",A28)),Measures!E4,0))</f>
        <v>0</v>
      </c>
    </row>
    <row r="29" spans="1:12" ht="16.5" customHeight="1">
      <c r="A29" s="228" t="str">
        <f>LEFT(Workbook!C49,23)</f>
        <v>Attic Insulation</v>
      </c>
      <c r="B29" s="229" t="str">
        <f>IF(Workbook!K49&gt;0,Workbook!K49,"-")</f>
        <v>-</v>
      </c>
      <c r="C29" s="230" t="str">
        <f>IF(Workbook!N49&gt;0,Workbook!N49,"-")</f>
        <v>-</v>
      </c>
      <c r="D29" s="230" t="str">
        <f>IF(Workbook!Q49&gt;0,Workbook!Q49,"-")</f>
        <v>-</v>
      </c>
      <c r="E29" s="231">
        <f t="shared" si="0"/>
        <v>0</v>
      </c>
      <c r="F29" s="116"/>
      <c r="G29" s="253">
        <f>IF(Workbook!$D$21="Natural Gas Furnace",E29*Measures!F4,IF(Workbook!$D$21="Natural Gas Boiler",E29*Measures!F4,E29))</f>
        <v>0</v>
      </c>
      <c r="H29" s="253">
        <f t="shared" si="1"/>
        <v>0</v>
      </c>
      <c r="I29" s="116"/>
      <c r="J29" s="317" t="str">
        <f t="shared" si="2"/>
        <v>-</v>
      </c>
      <c r="L29" s="315">
        <f>IF(ISNUMBER(SEARCH("11",A29)),Measures!E3,IF(ISNUMBER(SEARCH("19",A29)),Measures!E4,0))</f>
        <v>0</v>
      </c>
    </row>
    <row r="30" spans="1:12" ht="16.5" customHeight="1">
      <c r="A30" s="228" t="str">
        <f>LEFT(Workbook!C55, 16)</f>
        <v xml:space="preserve">Wall Insulation </v>
      </c>
      <c r="B30" s="229" t="str">
        <f>IF(Workbook!K55,Workbook!K55,"-")</f>
        <v>-</v>
      </c>
      <c r="C30" s="230" t="str">
        <f>IF(Workbook!N55&gt;0,Workbook!N55,"-")</f>
        <v>-</v>
      </c>
      <c r="D30" s="230" t="str">
        <f>IF(Workbook!Q55&gt;0,Workbook!Q55,"-")</f>
        <v>-</v>
      </c>
      <c r="E30" s="231">
        <f t="shared" si="0"/>
        <v>0</v>
      </c>
      <c r="F30" s="117"/>
      <c r="G30" s="253">
        <f>IF(Workbook!$D$21="Natural Gas Furnace",E30*Measures!F5,IF(Workbook!$D$21="Natural Gas Boiler",E30*Measures!F5,E30))</f>
        <v>0</v>
      </c>
      <c r="H30" s="253">
        <f t="shared" si="1"/>
        <v>0</v>
      </c>
      <c r="I30" s="117"/>
      <c r="J30" s="317" t="str">
        <f t="shared" si="2"/>
        <v>-</v>
      </c>
      <c r="L30" s="315">
        <f>Measures!E5</f>
        <v>1.8</v>
      </c>
    </row>
    <row r="31" spans="1:12" ht="16.5" customHeight="1">
      <c r="A31" s="228" t="str">
        <f>LEFT(Workbook!C59, 20)</f>
        <v xml:space="preserve">Kneewall Insulation </v>
      </c>
      <c r="B31" s="229" t="str">
        <f>IF(Workbook!K59&gt;0,Workbook!K59,"-")</f>
        <v>-</v>
      </c>
      <c r="C31" s="230" t="str">
        <f>IF(Workbook!N59&gt;0,Workbook!N59,"-")</f>
        <v>-</v>
      </c>
      <c r="D31" s="230" t="str">
        <f>IF(Workbook!Q59&gt;0,Workbook!Q59,"-")</f>
        <v>-</v>
      </c>
      <c r="E31" s="231">
        <f t="shared" si="0"/>
        <v>0</v>
      </c>
      <c r="F31" s="117"/>
      <c r="G31" s="253">
        <f>IF(Workbook!$D$21="Natural Gas Furnace",E31*Measures!F5,IF(Workbook!$D$21="Natural Gas Boiler",E31*Measures!F5,E31))</f>
        <v>0</v>
      </c>
      <c r="H31" s="253">
        <f t="shared" si="1"/>
        <v>0</v>
      </c>
      <c r="I31" s="117"/>
      <c r="J31" s="317" t="str">
        <f t="shared" si="2"/>
        <v>-</v>
      </c>
      <c r="L31" s="315">
        <f>Measures!E5</f>
        <v>1.8</v>
      </c>
    </row>
    <row r="32" spans="1:12" ht="16.5" customHeight="1">
      <c r="A32" s="228" t="str">
        <f>LEFT(Workbook!C63,20)</f>
        <v>Rim Joist Insulation</v>
      </c>
      <c r="B32" s="229" t="str">
        <f>IF(Workbook!K63&gt;0,Workbook!K63,"-")</f>
        <v>-</v>
      </c>
      <c r="C32" s="230" t="str">
        <f>IF(Workbook!N63&gt;0,Workbook!N63,"-")</f>
        <v>-</v>
      </c>
      <c r="D32" s="230" t="str">
        <f>IF(Workbook!Q63&gt;0,Workbook!Q63,"-")</f>
        <v>-</v>
      </c>
      <c r="E32" s="231">
        <f t="shared" si="0"/>
        <v>0</v>
      </c>
      <c r="F32" s="117"/>
      <c r="G32" s="253">
        <f>IF(Workbook!$D$21="Natural Gas Furnace",E32*Measures!F6,IF(Workbook!$D$21="Natural Gas Boiler",E32*Measures!F6,E32))</f>
        <v>0</v>
      </c>
      <c r="H32" s="253">
        <f t="shared" si="1"/>
        <v>0</v>
      </c>
      <c r="I32" s="117"/>
      <c r="J32" s="317" t="str">
        <f t="shared" si="2"/>
        <v>-</v>
      </c>
      <c r="L32" s="315">
        <f>Measures!E6</f>
        <v>4</v>
      </c>
    </row>
    <row r="33" spans="1:14" ht="16.5" customHeight="1">
      <c r="A33" s="228" t="str">
        <f>LEFT(Workbook!C67,28)</f>
        <v xml:space="preserve">Crawl Space Wall Insulation </v>
      </c>
      <c r="B33" s="229" t="str">
        <f>IF(Workbook!K67&gt;0,Workbook!K67,"-")</f>
        <v>-</v>
      </c>
      <c r="C33" s="230" t="str">
        <f>IF(Workbook!N67&gt;0,Workbook!N67,"-")</f>
        <v>-</v>
      </c>
      <c r="D33" s="230" t="str">
        <f>IF(Workbook!Q67&gt;0,Workbook!Q67,"-")</f>
        <v>-</v>
      </c>
      <c r="E33" s="231">
        <f t="shared" si="0"/>
        <v>0</v>
      </c>
      <c r="F33" s="116"/>
      <c r="G33" s="253">
        <f>IF(Workbook!$D$21="Natural Gas Furnace",E33*Measures!F7,IF(Workbook!$D$21="Natural Gas Boiler",E33*Measures!F7,E33))</f>
        <v>0</v>
      </c>
      <c r="H33" s="253">
        <f t="shared" si="1"/>
        <v>0</v>
      </c>
      <c r="I33" s="116"/>
      <c r="J33" s="317" t="str">
        <f t="shared" si="2"/>
        <v>-</v>
      </c>
      <c r="L33" s="315" t="str">
        <f>Measures!E7</f>
        <v>check wall height ($5.50/$7.00)</v>
      </c>
    </row>
    <row r="34" spans="1:14" ht="16.5" customHeight="1">
      <c r="A34" s="228" t="str">
        <f>Workbook!C71</f>
        <v xml:space="preserve">Duct Sealing </v>
      </c>
      <c r="B34" s="229" t="str">
        <f>IF(Workbook!K71&gt;0,Workbook!K71,"-")</f>
        <v>-</v>
      </c>
      <c r="C34" s="230" t="str">
        <f>IF(Workbook!N71&gt;0,Workbook!N71,"-")</f>
        <v>-</v>
      </c>
      <c r="D34" s="230" t="str">
        <f>IF(Workbook!Q71&gt;0,Workbook!Q71,"-")</f>
        <v>-</v>
      </c>
      <c r="E34" s="231">
        <f t="shared" si="0"/>
        <v>0</v>
      </c>
      <c r="F34" s="117"/>
      <c r="G34" s="253">
        <f>IF(Workbook!$D$21="Natural Gas Furnace",E34*Measures!F9,IF(Workbook!$D$21="Natural Gas Boiler",E34*Measures!F9,E34))</f>
        <v>0</v>
      </c>
      <c r="H34" s="253">
        <f t="shared" si="1"/>
        <v>0</v>
      </c>
      <c r="I34" s="117"/>
      <c r="J34" s="317" t="str">
        <f t="shared" si="2"/>
        <v>-</v>
      </c>
      <c r="L34" s="315">
        <f>Measures!E9</f>
        <v>400</v>
      </c>
    </row>
    <row r="35" spans="1:14" ht="16.5" customHeight="1">
      <c r="A35" s="228" t="str">
        <f>Workbook!C80</f>
        <v>Smart Thermostat</v>
      </c>
      <c r="B35" s="229" t="str">
        <f>IF(Workbook!K80&gt;0,Workbook!K80,"-")</f>
        <v>-</v>
      </c>
      <c r="C35" s="230" t="str">
        <f>IF(Workbook!N80&gt;0,Workbook!N80,"-")</f>
        <v>-</v>
      </c>
      <c r="D35" s="230" t="str">
        <f>IF(Workbook!Q80&gt;0,Workbook!Q80,"-")</f>
        <v>-</v>
      </c>
      <c r="E35" s="231">
        <f t="shared" si="0"/>
        <v>0</v>
      </c>
      <c r="F35" s="117"/>
      <c r="G35" s="253">
        <f>IF(Workbook!$D$21="Natural Gas Furnace",E35*Measures!F15,IF(Workbook!$D$21="Natural Gas Boiler",E35*Measures!F15,E35))</f>
        <v>0</v>
      </c>
      <c r="H35" s="253">
        <f t="shared" si="1"/>
        <v>0</v>
      </c>
      <c r="I35" s="117"/>
      <c r="J35" s="317" t="str">
        <f t="shared" si="2"/>
        <v>-</v>
      </c>
      <c r="L35" s="315">
        <f>Measures!E15</f>
        <v>300</v>
      </c>
    </row>
    <row r="36" spans="1:14" ht="16.5" customHeight="1">
      <c r="A36" s="228" t="str">
        <f>Workbook!C76</f>
        <v>Continuous Exhaust Ventilation Fan</v>
      </c>
      <c r="B36" s="229" t="str">
        <f>IF(Workbook!K76&gt;0,Workbook!K76,"-")</f>
        <v>-</v>
      </c>
      <c r="C36" s="230" t="str">
        <f>IF(Workbook!N76&gt;0,Workbook!N76,"-")</f>
        <v>-</v>
      </c>
      <c r="D36" s="230" t="str">
        <f>IF(Workbook!Q76&gt;0,Workbook!Q76,"-")</f>
        <v>-</v>
      </c>
      <c r="E36" s="231">
        <f t="shared" si="0"/>
        <v>0</v>
      </c>
      <c r="F36" s="117"/>
      <c r="G36" s="253">
        <f>E36</f>
        <v>0</v>
      </c>
      <c r="H36" s="253">
        <f t="shared" si="1"/>
        <v>0</v>
      </c>
      <c r="I36" s="117"/>
      <c r="J36" s="317" t="str">
        <f t="shared" si="2"/>
        <v>-</v>
      </c>
      <c r="L36" s="432" t="str">
        <f>Measures!E8</f>
        <v>$412/$512</v>
      </c>
    </row>
    <row r="37" spans="1:14" ht="16.5" customHeight="1">
      <c r="A37" s="228" t="str">
        <f>Workbook!C84</f>
        <v>Heat Pump Water Heater (Energy Star)</v>
      </c>
      <c r="B37" s="229" t="str">
        <f>IF(Workbook!K84&gt;0,Workbook!K84,"-")</f>
        <v>-</v>
      </c>
      <c r="C37" s="230" t="str">
        <f>IF(Workbook!N84&gt;0,Workbook!N84,"-")</f>
        <v>-</v>
      </c>
      <c r="D37" s="230" t="str">
        <f>IF(Workbook!Q84&gt;0,Workbook!Q84,"-")</f>
        <v>-</v>
      </c>
      <c r="E37" s="231">
        <f t="shared" si="0"/>
        <v>0</v>
      </c>
      <c r="F37" s="116"/>
      <c r="G37" s="253">
        <f>E37</f>
        <v>0</v>
      </c>
      <c r="H37" s="253">
        <f t="shared" si="1"/>
        <v>0</v>
      </c>
      <c r="I37" s="116"/>
      <c r="J37" s="317" t="str">
        <f t="shared" si="2"/>
        <v>-</v>
      </c>
      <c r="L37" s="315" t="str">
        <f>Measures!E16</f>
        <v>check size</v>
      </c>
    </row>
    <row r="38" spans="1:14" ht="16.5" customHeight="1">
      <c r="A38" s="228" t="str">
        <f>Workbook!C88</f>
        <v>Heating System 1</v>
      </c>
      <c r="B38" s="229" t="str">
        <f>IF(Workbook!K88&gt;0,Workbook!K88,"-")</f>
        <v>-</v>
      </c>
      <c r="C38" s="230" t="str">
        <f>IF(Workbook!N88&gt;0,Workbook!N88,"-")</f>
        <v>-</v>
      </c>
      <c r="D38" s="230" t="str">
        <f>IF(Workbook!Q88&gt;0,Workbook!Q88,"-")</f>
        <v>-</v>
      </c>
      <c r="E38" s="231">
        <f t="shared" si="0"/>
        <v>0</v>
      </c>
      <c r="F38" s="117"/>
      <c r="G38" s="253">
        <v>0</v>
      </c>
      <c r="H38" s="253">
        <f>E38</f>
        <v>0</v>
      </c>
      <c r="I38" s="117"/>
      <c r="J38" s="317" t="str">
        <f t="shared" si="2"/>
        <v>-</v>
      </c>
      <c r="L38" s="315" t="s">
        <v>703</v>
      </c>
    </row>
    <row r="39" spans="1:14" ht="16.5" customHeight="1">
      <c r="A39" s="228" t="str">
        <f>Workbook!C92</f>
        <v>Heating System 2</v>
      </c>
      <c r="B39" s="229" t="str">
        <f>IF(Workbook!K92&gt;0,Workbook!K92,"-")</f>
        <v>-</v>
      </c>
      <c r="C39" s="230" t="str">
        <f>IF(Workbook!N92&gt;0,Workbook!N92,"-")</f>
        <v>-</v>
      </c>
      <c r="D39" s="230" t="str">
        <f>IF(Workbook!Q92&gt;0,Workbook!Q92,"-")</f>
        <v>-</v>
      </c>
      <c r="E39" s="231">
        <f t="shared" si="0"/>
        <v>0</v>
      </c>
      <c r="F39" s="117"/>
      <c r="G39" s="253">
        <v>0</v>
      </c>
      <c r="H39" s="253">
        <f>E39</f>
        <v>0</v>
      </c>
      <c r="I39" s="117"/>
      <c r="J39" s="317" t="str">
        <f t="shared" si="2"/>
        <v>-</v>
      </c>
      <c r="L39" s="315" t="s">
        <v>703</v>
      </c>
    </row>
    <row r="40" spans="1:14" ht="16.5" customHeight="1">
      <c r="A40" s="228" t="str">
        <f>LEFT(Workbook!C96,20)</f>
        <v>Cooling System 1</v>
      </c>
      <c r="B40" s="229" t="str">
        <f>IF(Workbook!K96&gt;0,Workbook!K96,"-")</f>
        <v>-</v>
      </c>
      <c r="C40" s="230" t="str">
        <f>IF(Workbook!N96&gt;0,Workbook!N96,"-")</f>
        <v>-</v>
      </c>
      <c r="D40" s="230" t="str">
        <f>IF(Workbook!Q96&gt;0,Workbook!Q96,"-")</f>
        <v>-</v>
      </c>
      <c r="E40" s="231">
        <f t="shared" si="0"/>
        <v>0</v>
      </c>
      <c r="F40" s="116"/>
      <c r="G40" s="253">
        <f>E40</f>
        <v>0</v>
      </c>
      <c r="H40" s="253">
        <v>0</v>
      </c>
      <c r="I40" s="116"/>
      <c r="J40" s="317" t="str">
        <f t="shared" si="2"/>
        <v>-</v>
      </c>
      <c r="L40" s="315" t="s">
        <v>703</v>
      </c>
    </row>
    <row r="41" spans="1:14" ht="16.5" customHeight="1">
      <c r="A41" s="228" t="str">
        <f>LEFT(Workbook!C101,20)</f>
        <v>Cooling System 2</v>
      </c>
      <c r="B41" s="229" t="str">
        <f>IF(Workbook!K101&gt;0,Workbook!K101,"-")</f>
        <v>-</v>
      </c>
      <c r="C41" s="230" t="str">
        <f>IF(Workbook!N101&gt;0,Workbook!N101,"-")</f>
        <v>-</v>
      </c>
      <c r="D41" s="230" t="str">
        <f>IF(Workbook!Q101&gt;0,Workbook!Q101,"-")</f>
        <v>-</v>
      </c>
      <c r="E41" s="231">
        <f t="shared" si="0"/>
        <v>0</v>
      </c>
      <c r="F41" s="116"/>
      <c r="G41" s="253">
        <f>E41</f>
        <v>0</v>
      </c>
      <c r="H41" s="255">
        <v>0</v>
      </c>
      <c r="I41" s="116"/>
      <c r="J41" s="317" t="str">
        <f>IF(B41="-","-",C41/B41)</f>
        <v>-</v>
      </c>
      <c r="L41" s="315" t="s">
        <v>703</v>
      </c>
    </row>
    <row r="42" spans="1:14" ht="16.5" customHeight="1">
      <c r="A42" s="232" t="str">
        <f>Workbook!C106</f>
        <v>Room Air Conditioner (Energy Star)</v>
      </c>
      <c r="B42" s="229" t="str">
        <f>IF(Workbook!K106&gt;0,Workbook!K106,"-")</f>
        <v>-</v>
      </c>
      <c r="C42" s="230" t="str">
        <f>IF(Workbook!N106&gt;0,Workbook!N106,"-")</f>
        <v>-</v>
      </c>
      <c r="D42" s="230" t="str">
        <f>IF(Workbook!Q106&gt;0,Workbook!Q106,"-")</f>
        <v>-</v>
      </c>
      <c r="E42" s="231">
        <f>IF(C42&gt;0,(SUM(C42)-SUM(D42)),"-")</f>
        <v>0</v>
      </c>
      <c r="F42" s="116"/>
      <c r="G42" s="253">
        <f>E42</f>
        <v>0</v>
      </c>
      <c r="H42" s="253">
        <v>0</v>
      </c>
      <c r="I42" s="116"/>
      <c r="J42" s="317" t="str">
        <f t="shared" si="2"/>
        <v>-</v>
      </c>
      <c r="L42" s="315" t="str">
        <f>Measures!E17</f>
        <v>check size</v>
      </c>
      <c r="N42" s="3"/>
    </row>
    <row r="43" spans="1:14" ht="16.5" customHeight="1">
      <c r="A43" s="232" t="str">
        <f>LEFT(Workbook!C111,28)</f>
        <v>High Efficiency Blower Motor</v>
      </c>
      <c r="B43" s="229" t="str">
        <f>IF(Workbook!K111&gt;0,Workbook!K111,"-")</f>
        <v>-</v>
      </c>
      <c r="C43" s="230" t="str">
        <f>IF(Workbook!N111&gt;0,Workbook!N111,"-")</f>
        <v>-</v>
      </c>
      <c r="D43" s="230" t="str">
        <f>IF(Workbook!Q111&gt;0,Workbook!Q111,"-")</f>
        <v>-</v>
      </c>
      <c r="E43" s="231">
        <f>IF(C43&gt;0,(SUM(C43)-SUM(D43)),"-")</f>
        <v>0</v>
      </c>
      <c r="F43" s="117"/>
      <c r="G43" s="253">
        <f>E43</f>
        <v>0</v>
      </c>
      <c r="H43" s="253">
        <v>0</v>
      </c>
      <c r="I43" s="117"/>
      <c r="J43" s="317" t="str">
        <f t="shared" si="2"/>
        <v>-</v>
      </c>
      <c r="L43" s="315">
        <f>Measures!E14</f>
        <v>200</v>
      </c>
      <c r="N43" s="3"/>
    </row>
    <row r="44" spans="1:14" ht="16.5" customHeight="1">
      <c r="A44" s="232" t="str">
        <f>Workbook!B117</f>
        <v>Additional Energy Efficiency Cost</v>
      </c>
      <c r="B44" s="233" t="s">
        <v>310</v>
      </c>
      <c r="C44" s="230" t="str">
        <f>IF(Workbook!W135&gt;0,Workbook!W135,"-")</f>
        <v>-</v>
      </c>
      <c r="D44" s="234" t="s">
        <v>310</v>
      </c>
      <c r="E44" s="231">
        <f>IF(C44&gt;0,(SUM(C44)-SUM(D44)),"-")</f>
        <v>0</v>
      </c>
      <c r="F44" s="120"/>
      <c r="G44" s="253">
        <f>IF(Workbook!D21="Natural Gas Furnace",E44*Measures!F18,IF(Workbook!D21="Natural Gas Boiler",E44*Measures!F18,E44))</f>
        <v>0</v>
      </c>
      <c r="H44" s="253">
        <f>E44-G44</f>
        <v>0</v>
      </c>
      <c r="I44" s="121"/>
      <c r="L44" s="316"/>
      <c r="N44" s="3"/>
    </row>
    <row r="45" spans="1:14" ht="8.25" customHeight="1">
      <c r="A45" s="235"/>
      <c r="B45" s="236"/>
      <c r="C45" s="237"/>
      <c r="D45" s="238"/>
      <c r="E45" s="238"/>
      <c r="F45" s="120"/>
      <c r="G45" s="253"/>
      <c r="H45" s="253"/>
      <c r="I45" s="121"/>
      <c r="N45" s="3"/>
    </row>
    <row r="46" spans="1:14" ht="16.5" customHeight="1">
      <c r="A46" s="122" t="s">
        <v>48</v>
      </c>
      <c r="B46" s="123" t="s">
        <v>14</v>
      </c>
      <c r="C46" s="160" t="s">
        <v>15</v>
      </c>
      <c r="D46" s="160" t="s">
        <v>603</v>
      </c>
      <c r="E46" s="18" t="s">
        <v>54</v>
      </c>
      <c r="F46" s="17"/>
      <c r="G46" s="254">
        <f>SUM(G27:G44)</f>
        <v>0</v>
      </c>
      <c r="H46" s="254">
        <f>SUM(H27:H44)</f>
        <v>0</v>
      </c>
      <c r="I46" s="121"/>
      <c r="J46" s="121"/>
    </row>
    <row r="47" spans="1:14" ht="16.5" customHeight="1">
      <c r="A47" s="232">
        <f>Workbook!D29</f>
        <v>0</v>
      </c>
      <c r="B47" s="216">
        <f>Workbook!W138</f>
        <v>0</v>
      </c>
      <c r="C47" s="216">
        <f>Workbook!W139</f>
        <v>0</v>
      </c>
      <c r="D47" s="216">
        <f>Workbook!W140</f>
        <v>0</v>
      </c>
      <c r="E47" s="16">
        <f>SUM(B47-C47-D47)</f>
        <v>0</v>
      </c>
      <c r="F47" s="16"/>
      <c r="G47" s="124"/>
      <c r="H47" s="124"/>
      <c r="I47" s="121"/>
      <c r="J47" s="121"/>
    </row>
    <row r="48" spans="1:14" ht="16.5" customHeight="1" thickBot="1">
      <c r="A48" s="239">
        <f>Workbook!D33</f>
        <v>0</v>
      </c>
      <c r="B48" s="217">
        <f>Workbook!W144</f>
        <v>0</v>
      </c>
      <c r="C48" s="217">
        <f>Workbook!W145</f>
        <v>0</v>
      </c>
      <c r="D48" s="217">
        <f>Workbook!W146</f>
        <v>0</v>
      </c>
      <c r="E48" s="19">
        <f>SUM(B48-C48-D48)</f>
        <v>0</v>
      </c>
      <c r="F48" s="16"/>
      <c r="G48" s="125"/>
      <c r="H48" s="125"/>
      <c r="I48" s="121"/>
      <c r="J48" s="121"/>
      <c r="N48" s="126"/>
    </row>
    <row r="49" spans="1:10" ht="16.5" customHeight="1" thickTop="1">
      <c r="A49" s="218" t="s">
        <v>49</v>
      </c>
      <c r="B49" s="219">
        <f>SUM(B47:B48)</f>
        <v>0</v>
      </c>
      <c r="C49" s="219">
        <f>SUM(C47:C48)</f>
        <v>0</v>
      </c>
      <c r="D49" s="219">
        <f>SUM(D47:D48)</f>
        <v>0</v>
      </c>
      <c r="E49" s="219">
        <f>SUM(E47:E48)</f>
        <v>0</v>
      </c>
      <c r="F49" s="127"/>
      <c r="G49" s="126"/>
      <c r="H49" s="126"/>
      <c r="J49" s="121"/>
    </row>
    <row r="50" spans="1:10" ht="16.5" customHeight="1">
      <c r="A50" s="218"/>
      <c r="B50" s="218"/>
      <c r="C50" s="219"/>
      <c r="D50" s="219"/>
      <c r="E50" s="219"/>
      <c r="F50" s="127"/>
      <c r="G50" s="121"/>
      <c r="H50" s="121"/>
      <c r="J50" s="121"/>
    </row>
    <row r="51" spans="1:10" ht="16.5" customHeight="1">
      <c r="A51" s="1037" t="s">
        <v>691</v>
      </c>
      <c r="B51" s="1037"/>
      <c r="C51" s="220" t="s">
        <v>68</v>
      </c>
      <c r="D51" s="220" t="s">
        <v>581</v>
      </c>
      <c r="E51" s="220" t="s">
        <v>582</v>
      </c>
      <c r="F51" s="121"/>
      <c r="G51" s="121"/>
      <c r="H51" s="121"/>
      <c r="I51" s="121"/>
    </row>
    <row r="52" spans="1:10" ht="16.5" customHeight="1">
      <c r="A52" s="221">
        <f>Workbook!D29</f>
        <v>0</v>
      </c>
      <c r="B52" s="222"/>
      <c r="C52" s="223" t="e">
        <f>E52*(G46/(G46+H46))</f>
        <v>#DIV/0!</v>
      </c>
      <c r="D52" s="223" t="e">
        <f>E52*(H46/(G46+H46))</f>
        <v>#DIV/0!</v>
      </c>
      <c r="E52" s="251">
        <f>Workbook!W141</f>
        <v>0</v>
      </c>
      <c r="F52" s="121"/>
      <c r="G52" s="121"/>
      <c r="H52" s="121"/>
      <c r="I52" s="121"/>
    </row>
    <row r="53" spans="1:10" ht="16.5" customHeight="1">
      <c r="A53" s="224">
        <f>Workbook!D33</f>
        <v>0</v>
      </c>
      <c r="B53" s="223"/>
      <c r="C53" s="331" t="e">
        <f>E53*(G46/(G46+H46))</f>
        <v>#DIV/0!</v>
      </c>
      <c r="D53" s="331" t="e">
        <f>E53*(H46/(G46+H46))</f>
        <v>#DIV/0!</v>
      </c>
      <c r="E53" s="251">
        <f>Workbook!W147</f>
        <v>0</v>
      </c>
      <c r="F53" s="121"/>
      <c r="G53" s="121"/>
      <c r="H53" s="121"/>
      <c r="I53" s="121"/>
    </row>
    <row r="54" spans="1:10" ht="16.5" customHeight="1">
      <c r="A54" s="1027" t="s">
        <v>40</v>
      </c>
      <c r="B54" s="1027"/>
      <c r="C54" s="1027"/>
      <c r="D54" s="1027"/>
      <c r="E54" s="1027"/>
      <c r="F54" s="128"/>
      <c r="G54" s="128"/>
      <c r="H54" s="128"/>
      <c r="I54" s="128"/>
    </row>
    <row r="55" spans="1:10" ht="27.75" customHeight="1">
      <c r="A55" s="1026"/>
      <c r="B55" s="1026"/>
      <c r="C55" s="1026"/>
      <c r="D55" s="1026"/>
      <c r="E55" s="1026"/>
      <c r="F55" s="121"/>
      <c r="G55" s="121"/>
      <c r="H55" s="121"/>
      <c r="I55" s="121"/>
    </row>
    <row r="56" spans="1:10" ht="24" customHeight="1">
      <c r="A56" s="1026"/>
      <c r="B56" s="1026"/>
      <c r="C56" s="1026"/>
      <c r="D56" s="1026"/>
      <c r="E56" s="1026"/>
      <c r="F56" s="121"/>
      <c r="G56" s="121"/>
      <c r="H56" s="121"/>
      <c r="I56" s="121"/>
    </row>
    <row r="57" spans="1:10" ht="15" hidden="1" customHeight="1">
      <c r="A57" s="225"/>
      <c r="B57" s="225"/>
      <c r="C57" s="225"/>
      <c r="D57" s="225"/>
      <c r="E57" s="225"/>
      <c r="F57" s="121"/>
      <c r="G57" s="121"/>
      <c r="H57" s="121"/>
      <c r="I57" s="121"/>
    </row>
    <row r="58" spans="1:10" ht="15" hidden="1" customHeight="1">
      <c r="A58" s="225"/>
      <c r="B58" s="225"/>
      <c r="C58" s="225"/>
      <c r="D58" s="225"/>
      <c r="E58" s="225"/>
      <c r="F58" s="121"/>
      <c r="G58" s="121"/>
      <c r="H58" s="121"/>
      <c r="I58" s="121"/>
    </row>
    <row r="59" spans="1:10" ht="14.4">
      <c r="A59" s="226" t="s">
        <v>693</v>
      </c>
      <c r="B59" s="227"/>
      <c r="C59" s="227"/>
      <c r="D59" s="227"/>
      <c r="E59" s="227"/>
      <c r="F59" s="109"/>
      <c r="G59" s="109"/>
      <c r="H59" s="109"/>
      <c r="I59" s="109"/>
    </row>
  </sheetData>
  <sheetProtection algorithmName="SHA-512" hashValue="EKp7K2vrzB2mDvexPVL7jql6HjKm+W8u3p4saNh/scVVE5wx1leMQD8HSGESvG67O9ko2Wq8xztPSBsVuYcWDw==" saltValue="BJf5bZbbpnpGhJnyfCYSRA==" spinCount="100000" sheet="1" selectLockedCells="1"/>
  <customSheetViews>
    <customSheetView guid="{82DA15CD-5E49-4A86-B817-C8E74303E90F}" fitToPage="1" hiddenRows="1" topLeftCell="A29">
      <selection activeCell="A64" sqref="A64:E65"/>
      <pageMargins left="0.7" right="0.7" top="0.75" bottom="0.75" header="0.3" footer="0.3"/>
      <pageSetup scale="68" orientation="portrait" r:id="rId1"/>
    </customSheetView>
  </customSheetViews>
  <mergeCells count="11">
    <mergeCell ref="J14:K14"/>
    <mergeCell ref="A12:E12"/>
    <mergeCell ref="B5:E5"/>
    <mergeCell ref="B4:E4"/>
    <mergeCell ref="A55:E56"/>
    <mergeCell ref="A54:E54"/>
    <mergeCell ref="A13:E13"/>
    <mergeCell ref="A22:C22"/>
    <mergeCell ref="A23:C25"/>
    <mergeCell ref="B14:C14"/>
    <mergeCell ref="A51:B51"/>
  </mergeCells>
  <pageMargins left="0.7" right="0.7" top="0.75" bottom="0.75" header="0.3" footer="0.3"/>
  <pageSetup scale="77" orientation="portrait" r:id="rId2"/>
  <ignoredErrors>
    <ignoredError sqref="D49" evalError="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8"/>
  <sheetViews>
    <sheetView topLeftCell="A28" zoomScaleNormal="100" workbookViewId="0">
      <selection activeCell="A55" sqref="A55:E56"/>
    </sheetView>
  </sheetViews>
  <sheetFormatPr defaultColWidth="9.109375" defaultRowHeight="13.2"/>
  <cols>
    <col min="1" max="1" width="40" style="107" customWidth="1"/>
    <col min="2" max="2" width="11.5546875" style="107" customWidth="1"/>
    <col min="3" max="5" width="15" style="107" customWidth="1"/>
    <col min="6" max="6" width="5.6640625" style="107" customWidth="1"/>
    <col min="7" max="7" width="11.44140625" style="107" hidden="1" customWidth="1"/>
    <col min="8" max="8" width="11.88671875" style="107" hidden="1" customWidth="1"/>
    <col min="9" max="9" width="5.6640625" style="107" hidden="1" customWidth="1"/>
    <col min="10" max="10" width="10.5546875" style="107" bestFit="1" customWidth="1"/>
    <col min="11" max="11" width="5.6640625" style="107" customWidth="1"/>
    <col min="12" max="12" width="10.6640625" style="107" bestFit="1" customWidth="1"/>
    <col min="13" max="13" width="9.6640625" style="107" customWidth="1"/>
    <col min="14" max="14" width="22.44140625" style="107" customWidth="1"/>
    <col min="15" max="16384" width="9.109375" style="107"/>
  </cols>
  <sheetData>
    <row r="1" spans="1:11" ht="23.25" customHeight="1">
      <c r="A1" s="222"/>
      <c r="B1" s="222"/>
      <c r="C1" s="222"/>
      <c r="D1" s="222"/>
      <c r="E1" s="222"/>
    </row>
    <row r="2" spans="1:11" ht="20.25" customHeight="1">
      <c r="A2" s="258" t="s">
        <v>264</v>
      </c>
      <c r="B2" s="222"/>
      <c r="C2" s="222"/>
      <c r="D2" s="222"/>
      <c r="E2" s="222"/>
    </row>
    <row r="3" spans="1:11" ht="40.5" customHeight="1" thickBot="1">
      <c r="A3" s="240"/>
      <c r="B3" s="240"/>
      <c r="C3" s="240"/>
      <c r="D3" s="240"/>
      <c r="E3" s="240"/>
      <c r="F3" s="109"/>
      <c r="G3" s="109"/>
      <c r="H3" s="109"/>
      <c r="I3" s="109"/>
    </row>
    <row r="4" spans="1:11" ht="24" customHeight="1">
      <c r="A4" s="241" t="s">
        <v>39</v>
      </c>
      <c r="B4" s="1025" t="s">
        <v>584</v>
      </c>
      <c r="C4" s="1025"/>
      <c r="D4" s="1025"/>
      <c r="E4" s="1025"/>
      <c r="F4" s="111"/>
      <c r="G4" s="111"/>
      <c r="H4" s="110"/>
    </row>
    <row r="5" spans="1:11" ht="24" customHeight="1">
      <c r="A5" s="241" t="s">
        <v>45</v>
      </c>
      <c r="B5" s="1024" t="str">
        <f>Workbook!D29&amp;", "&amp;Workbook!D33</f>
        <v xml:space="preserve">, </v>
      </c>
      <c r="C5" s="1024"/>
      <c r="D5" s="1024"/>
      <c r="E5" s="1024"/>
      <c r="F5" s="111"/>
      <c r="G5" s="212"/>
      <c r="H5" s="113"/>
    </row>
    <row r="6" spans="1:11" ht="18" customHeight="1">
      <c r="A6" s="241" t="s">
        <v>44</v>
      </c>
      <c r="B6" s="242" t="s">
        <v>578</v>
      </c>
      <c r="C6" s="243"/>
      <c r="D6" s="243"/>
      <c r="E6" s="243"/>
      <c r="H6" s="113"/>
    </row>
    <row r="7" spans="1:11" ht="18" customHeight="1">
      <c r="A7" s="241" t="s">
        <v>43</v>
      </c>
      <c r="B7" s="244" t="s">
        <v>57</v>
      </c>
      <c r="C7" s="243"/>
      <c r="D7" s="243"/>
      <c r="E7" s="243"/>
      <c r="H7" s="113"/>
    </row>
    <row r="8" spans="1:11" ht="18" customHeight="1">
      <c r="A8" s="241" t="s">
        <v>42</v>
      </c>
      <c r="B8" s="243" t="s">
        <v>46</v>
      </c>
      <c r="C8" s="243"/>
      <c r="D8" s="243"/>
      <c r="E8" s="243"/>
      <c r="H8" s="113"/>
    </row>
    <row r="9" spans="1:11" ht="18" customHeight="1">
      <c r="A9" s="218" t="s">
        <v>784</v>
      </c>
      <c r="B9" s="245" t="s">
        <v>783</v>
      </c>
      <c r="C9" s="222"/>
      <c r="D9" s="222"/>
      <c r="E9" s="222"/>
      <c r="H9" s="113"/>
    </row>
    <row r="10" spans="1:11" ht="17.25" hidden="1" customHeight="1">
      <c r="A10" s="246"/>
      <c r="B10" s="240"/>
      <c r="C10" s="240"/>
      <c r="D10" s="240"/>
      <c r="E10" s="240"/>
      <c r="F10" s="108"/>
      <c r="G10" s="108"/>
      <c r="H10" s="108"/>
      <c r="I10" s="114"/>
    </row>
    <row r="11" spans="1:11" ht="5.25" customHeight="1">
      <c r="A11" s="222"/>
      <c r="B11" s="222"/>
      <c r="C11" s="222"/>
      <c r="D11" s="222"/>
      <c r="E11" s="222"/>
    </row>
    <row r="12" spans="1:11" ht="56.25" customHeight="1">
      <c r="A12" s="1023" t="s">
        <v>695</v>
      </c>
      <c r="B12" s="1023"/>
      <c r="C12" s="1023"/>
      <c r="D12" s="1023"/>
      <c r="E12" s="1023"/>
      <c r="F12" s="115"/>
      <c r="G12" s="115"/>
      <c r="H12" s="115"/>
      <c r="I12" s="115"/>
    </row>
    <row r="13" spans="1:11" ht="7.5" customHeight="1">
      <c r="A13" s="1028"/>
      <c r="B13" s="1028"/>
      <c r="C13" s="1028"/>
      <c r="D13" s="1028"/>
      <c r="E13" s="1028"/>
      <c r="F13" s="116"/>
      <c r="G13" s="116"/>
      <c r="H13" s="116"/>
      <c r="I13" s="116"/>
    </row>
    <row r="14" spans="1:11" ht="12.75" customHeight="1">
      <c r="A14" s="247"/>
      <c r="B14" s="1036"/>
      <c r="C14" s="1036"/>
      <c r="D14" s="248"/>
      <c r="E14" s="248"/>
      <c r="J14" s="1022"/>
      <c r="K14" s="1022"/>
    </row>
    <row r="15" spans="1:11" ht="12.75" customHeight="1">
      <c r="A15" s="249"/>
      <c r="B15" s="249"/>
      <c r="C15" s="249"/>
      <c r="D15" s="249"/>
      <c r="E15" s="249"/>
      <c r="F15" s="116"/>
      <c r="G15" s="116"/>
      <c r="H15" s="116"/>
      <c r="I15" s="116"/>
    </row>
    <row r="16" spans="1:11" ht="14.4">
      <c r="A16" s="247" t="s">
        <v>47</v>
      </c>
      <c r="B16" s="250" t="str">
        <f>B5</f>
        <v xml:space="preserve">, </v>
      </c>
      <c r="C16" s="250"/>
      <c r="D16" s="250"/>
      <c r="E16" s="250"/>
      <c r="F16" s="211"/>
      <c r="G16" s="211"/>
    </row>
    <row r="17" spans="1:12" ht="14.4">
      <c r="A17" s="247"/>
      <c r="B17" s="247"/>
      <c r="C17" s="250"/>
      <c r="D17" s="250"/>
      <c r="E17" s="250"/>
      <c r="F17" s="211"/>
      <c r="G17" s="211"/>
      <c r="H17" s="211"/>
    </row>
    <row r="18" spans="1:12" ht="14.4">
      <c r="A18" s="247" t="s">
        <v>38</v>
      </c>
      <c r="B18" s="250">
        <f>Workbook!D11</f>
        <v>0</v>
      </c>
      <c r="C18" s="222"/>
      <c r="D18" s="222"/>
      <c r="E18" s="222"/>
      <c r="F18" s="211"/>
      <c r="G18" s="211"/>
      <c r="H18" s="211"/>
    </row>
    <row r="19" spans="1:12" ht="14.4">
      <c r="A19" s="247"/>
      <c r="B19" s="250"/>
      <c r="C19" s="222"/>
      <c r="D19" s="222"/>
      <c r="E19" s="222"/>
      <c r="F19" s="211"/>
      <c r="G19" s="211"/>
      <c r="H19" s="211"/>
    </row>
    <row r="20" spans="1:12" ht="14.4">
      <c r="A20" s="247" t="s">
        <v>37</v>
      </c>
      <c r="B20" s="250">
        <f>Workbook!D12</f>
        <v>0</v>
      </c>
      <c r="C20" s="222"/>
      <c r="D20" s="222"/>
      <c r="E20" s="222"/>
      <c r="F20" s="116"/>
      <c r="G20" s="116"/>
      <c r="H20" s="116"/>
      <c r="I20" s="116"/>
    </row>
    <row r="21" spans="1:12" ht="14.4">
      <c r="A21" s="249"/>
      <c r="B21" s="250" t="str">
        <f>Workbook!O12&amp;", IL  "&amp;Workbook!Y12</f>
        <v xml:space="preserve">, IL  </v>
      </c>
      <c r="C21" s="222"/>
      <c r="D21" s="222"/>
      <c r="E21" s="222"/>
      <c r="F21" s="211"/>
      <c r="G21" s="211"/>
      <c r="I21" s="211"/>
    </row>
    <row r="22" spans="1:12" ht="8.25" customHeight="1">
      <c r="A22" s="1029"/>
      <c r="B22" s="1029"/>
      <c r="C22" s="1030"/>
      <c r="D22" s="250"/>
      <c r="E22" s="250"/>
      <c r="F22" s="211"/>
      <c r="G22" s="211"/>
      <c r="H22" s="211"/>
      <c r="I22" s="211"/>
    </row>
    <row r="23" spans="1:12" ht="16.5" hidden="1" customHeight="1">
      <c r="A23" s="1031"/>
      <c r="B23" s="1032"/>
      <c r="C23" s="1033"/>
      <c r="D23" s="227"/>
      <c r="E23" s="227"/>
      <c r="F23" s="211"/>
      <c r="G23" s="211"/>
      <c r="H23" s="211"/>
      <c r="I23" s="211"/>
    </row>
    <row r="24" spans="1:12" ht="15" hidden="1" customHeight="1">
      <c r="A24" s="1031"/>
      <c r="B24" s="1032"/>
      <c r="C24" s="1033"/>
      <c r="D24" s="227"/>
      <c r="E24" s="227"/>
      <c r="F24" s="116"/>
      <c r="G24" s="116"/>
      <c r="H24" s="116"/>
      <c r="I24" s="116"/>
    </row>
    <row r="25" spans="1:12" ht="54.75" hidden="1" customHeight="1">
      <c r="A25" s="1034"/>
      <c r="B25" s="1035"/>
      <c r="C25" s="1033"/>
      <c r="D25" s="227"/>
      <c r="E25" s="227"/>
      <c r="F25" s="211"/>
      <c r="G25" s="211"/>
      <c r="I25" s="211"/>
    </row>
    <row r="26" spans="1:12" ht="12.75" customHeight="1">
      <c r="A26" s="118" t="s">
        <v>689</v>
      </c>
      <c r="B26" s="119" t="s">
        <v>13</v>
      </c>
      <c r="C26" s="214" t="s">
        <v>14</v>
      </c>
      <c r="D26" s="214" t="s">
        <v>15</v>
      </c>
      <c r="E26" s="214" t="s">
        <v>54</v>
      </c>
      <c r="F26" s="211"/>
      <c r="G26" s="252" t="s">
        <v>247</v>
      </c>
      <c r="H26" s="252" t="s">
        <v>583</v>
      </c>
      <c r="I26" s="211"/>
      <c r="J26" s="314" t="s">
        <v>701</v>
      </c>
      <c r="L26" s="314" t="s">
        <v>702</v>
      </c>
    </row>
    <row r="27" spans="1:12" ht="16.5" customHeight="1">
      <c r="A27" s="228" t="str">
        <f>Workbook!C39</f>
        <v>Air Sealing</v>
      </c>
      <c r="B27" s="229" t="str">
        <f>IF(Workbook!K39&gt;0,Workbook!K39,"-")</f>
        <v>-</v>
      </c>
      <c r="C27" s="230" t="str">
        <f>IF(Workbook!N39&gt;0,Workbook!N39,"-")</f>
        <v>-</v>
      </c>
      <c r="D27" s="230" t="str">
        <f>IF(Workbook!Q39&gt;0,Workbook!Q39,"-")</f>
        <v>-</v>
      </c>
      <c r="E27" s="231">
        <f t="shared" ref="E27:E44" si="0">IF(C27&gt;0,(SUM(C27)-SUM(D27)),"-")</f>
        <v>0</v>
      </c>
      <c r="F27" s="211"/>
      <c r="G27" s="253">
        <f>IF(Workbook!$D$21="Natural Gas Furnace",E27*Measures!F2,IF(Workbook!$D$21="Natural Gas Boiler",E27*Measures!F2,E27))</f>
        <v>0</v>
      </c>
      <c r="H27" s="253">
        <f>E27-G27</f>
        <v>0</v>
      </c>
      <c r="I27" s="211"/>
      <c r="J27" s="317" t="str">
        <f>IF(B27="-","-",C27/B27)</f>
        <v>-</v>
      </c>
      <c r="L27" s="315">
        <f>Measures!E2</f>
        <v>0.7</v>
      </c>
    </row>
    <row r="28" spans="1:12" ht="16.5" customHeight="1">
      <c r="A28" s="228" t="str">
        <f>LEFT(Workbook!C43,23)</f>
        <v>Attic Insulation</v>
      </c>
      <c r="B28" s="229" t="str">
        <f>IF(Workbook!K43&gt;0,Workbook!K43,"-")</f>
        <v>-</v>
      </c>
      <c r="C28" s="230" t="str">
        <f>IF(Workbook!N43&gt;0,Workbook!N43,"-")</f>
        <v>-</v>
      </c>
      <c r="D28" s="230" t="str">
        <f>IF(Workbook!Q43&gt;0,Workbook!Q43,"-")</f>
        <v>-</v>
      </c>
      <c r="E28" s="231">
        <f t="shared" si="0"/>
        <v>0</v>
      </c>
      <c r="F28" s="116"/>
      <c r="G28" s="253">
        <f>IF(Workbook!$D$21="Natural Gas Furnace",E28*Measures!F3,IF(Workbook!$D$21="Natural Gas Boiler",E28*Measures!F3,E28))</f>
        <v>0</v>
      </c>
      <c r="H28" s="253">
        <f t="shared" ref="H28:H37" si="1">E28-G28</f>
        <v>0</v>
      </c>
      <c r="I28" s="116"/>
      <c r="J28" s="317" t="str">
        <f t="shared" ref="J28:J43" si="2">IF(B28="-","-",C28/B28)</f>
        <v>-</v>
      </c>
      <c r="L28" s="315">
        <f>IF(ISNUMBER(SEARCH("11",A28)),Measures!E3,IF(ISNUMBER(SEARCH("19",A28)),Measures!E4,0))</f>
        <v>0</v>
      </c>
    </row>
    <row r="29" spans="1:12" ht="16.5" customHeight="1">
      <c r="A29" s="228" t="str">
        <f>LEFT(Workbook!C49,23)</f>
        <v>Attic Insulation</v>
      </c>
      <c r="B29" s="229" t="str">
        <f>IF(Workbook!K49&gt;0,Workbook!K49,"-")</f>
        <v>-</v>
      </c>
      <c r="C29" s="230" t="str">
        <f>IF(Workbook!N49&gt;0,Workbook!N49,"-")</f>
        <v>-</v>
      </c>
      <c r="D29" s="230" t="str">
        <f>IF(Workbook!Q49&gt;0,Workbook!Q49,"-")</f>
        <v>-</v>
      </c>
      <c r="E29" s="231">
        <f>IF(C29&gt;0,(SUM(C29)-SUM(D29)),"-")</f>
        <v>0</v>
      </c>
      <c r="F29" s="116"/>
      <c r="G29" s="253">
        <f>IF(Workbook!$D$21="Natural Gas Furnace",E29*Measures!F4,IF(Workbook!$D$21="Natural Gas Boiler",E29*Measures!F4,E29))</f>
        <v>0</v>
      </c>
      <c r="H29" s="253">
        <f t="shared" si="1"/>
        <v>0</v>
      </c>
      <c r="I29" s="116"/>
      <c r="J29" s="317" t="str">
        <f t="shared" si="2"/>
        <v>-</v>
      </c>
      <c r="L29" s="315">
        <f>IF(ISNUMBER(SEARCH("11",A29)),Measures!E3,IF(ISNUMBER(SEARCH("19",A29)),Measures!E4,0))</f>
        <v>0</v>
      </c>
    </row>
    <row r="30" spans="1:12" ht="16.5" customHeight="1">
      <c r="A30" s="228" t="str">
        <f>LEFT(Workbook!C55, 16)</f>
        <v xml:space="preserve">Wall Insulation </v>
      </c>
      <c r="B30" s="229" t="str">
        <f>IF(Workbook!K55,Workbook!K55,"-")</f>
        <v>-</v>
      </c>
      <c r="C30" s="230" t="str">
        <f>IF(Workbook!N55&gt;0,Workbook!N55,"-")</f>
        <v>-</v>
      </c>
      <c r="D30" s="230" t="str">
        <f>IF(Workbook!Q55&gt;0,Workbook!Q55,"-")</f>
        <v>-</v>
      </c>
      <c r="E30" s="231">
        <f t="shared" si="0"/>
        <v>0</v>
      </c>
      <c r="F30" s="211"/>
      <c r="G30" s="253">
        <f>IF(Workbook!$D$21="Natural Gas Furnace",E30*Measures!F5,IF(Workbook!$D$21="Natural Gas Boiler",E30*Measures!F5,E30))</f>
        <v>0</v>
      </c>
      <c r="H30" s="253">
        <f t="shared" si="1"/>
        <v>0</v>
      </c>
      <c r="I30" s="211"/>
      <c r="J30" s="317" t="str">
        <f t="shared" si="2"/>
        <v>-</v>
      </c>
      <c r="L30" s="315">
        <f>Measures!E5</f>
        <v>1.8</v>
      </c>
    </row>
    <row r="31" spans="1:12" ht="16.5" customHeight="1">
      <c r="A31" s="228" t="str">
        <f>LEFT(Workbook!C59, 20)</f>
        <v xml:space="preserve">Kneewall Insulation </v>
      </c>
      <c r="B31" s="229" t="str">
        <f>IF(Workbook!K59&gt;0,Workbook!K59,"-")</f>
        <v>-</v>
      </c>
      <c r="C31" s="230" t="str">
        <f>IF(Workbook!N59&gt;0,Workbook!N59,"-")</f>
        <v>-</v>
      </c>
      <c r="D31" s="230" t="str">
        <f>IF(Workbook!Q59&gt;0,Workbook!Q59,"-")</f>
        <v>-</v>
      </c>
      <c r="E31" s="231">
        <f t="shared" si="0"/>
        <v>0</v>
      </c>
      <c r="F31" s="211"/>
      <c r="G31" s="253">
        <f>IF(Workbook!$D$21="Natural Gas Furnace",E31*Measures!F5,IF(Workbook!$D$21="Natural Gas Boiler",E31*Measures!F5,E31))</f>
        <v>0</v>
      </c>
      <c r="H31" s="253">
        <f t="shared" si="1"/>
        <v>0</v>
      </c>
      <c r="I31" s="211"/>
      <c r="J31" s="317" t="str">
        <f t="shared" si="2"/>
        <v>-</v>
      </c>
      <c r="L31" s="315">
        <f>Measures!E5</f>
        <v>1.8</v>
      </c>
    </row>
    <row r="32" spans="1:12" ht="16.5" customHeight="1">
      <c r="A32" s="228" t="str">
        <f>LEFT(Workbook!C63,20)</f>
        <v>Rim Joist Insulation</v>
      </c>
      <c r="B32" s="229" t="str">
        <f>IF(Workbook!K63&gt;0,Workbook!K63,"-")</f>
        <v>-</v>
      </c>
      <c r="C32" s="230" t="str">
        <f>IF(Workbook!N63&gt;0,Workbook!N63,"-")</f>
        <v>-</v>
      </c>
      <c r="D32" s="230" t="str">
        <f>IF(Workbook!Q63&gt;0,Workbook!Q63,"-")</f>
        <v>-</v>
      </c>
      <c r="E32" s="231">
        <f t="shared" si="0"/>
        <v>0</v>
      </c>
      <c r="F32" s="211"/>
      <c r="G32" s="253">
        <f>IF(Workbook!$D$21="Natural Gas Furnace",E32*Measures!F6,IF(Workbook!$D$21="Natural Gas Boiler",E32*Measures!F6,E32))</f>
        <v>0</v>
      </c>
      <c r="H32" s="253">
        <f t="shared" si="1"/>
        <v>0</v>
      </c>
      <c r="I32" s="211"/>
      <c r="J32" s="317" t="str">
        <f t="shared" si="2"/>
        <v>-</v>
      </c>
      <c r="L32" s="315">
        <f>Measures!E6</f>
        <v>4</v>
      </c>
    </row>
    <row r="33" spans="1:14" ht="16.5" customHeight="1">
      <c r="A33" s="228" t="str">
        <f>LEFT(Workbook!C67,28)</f>
        <v xml:space="preserve">Crawl Space Wall Insulation </v>
      </c>
      <c r="B33" s="229" t="str">
        <f>IF(Workbook!K67&gt;0,Workbook!K67,"-")</f>
        <v>-</v>
      </c>
      <c r="C33" s="230" t="str">
        <f>IF(Workbook!N67&gt;0,Workbook!N67,"-")</f>
        <v>-</v>
      </c>
      <c r="D33" s="230" t="str">
        <f>IF(Workbook!Q67&gt;0,Workbook!Q67,"-")</f>
        <v>-</v>
      </c>
      <c r="E33" s="231">
        <f t="shared" si="0"/>
        <v>0</v>
      </c>
      <c r="F33" s="116"/>
      <c r="G33" s="253">
        <f>IF(Workbook!$D$21="Natural Gas Furnace",E33*Measures!F7,IF(Workbook!$D$21="Natural Gas Boiler",E33*Measures!F7,E33))</f>
        <v>0</v>
      </c>
      <c r="H33" s="253">
        <f t="shared" si="1"/>
        <v>0</v>
      </c>
      <c r="I33" s="116"/>
      <c r="J33" s="317" t="str">
        <f t="shared" si="2"/>
        <v>-</v>
      </c>
      <c r="L33" s="315" t="str">
        <f>Measures!E7</f>
        <v>check wall height ($5.50/$7.00)</v>
      </c>
    </row>
    <row r="34" spans="1:14" ht="16.5" customHeight="1">
      <c r="A34" s="228" t="str">
        <f>Workbook!C71</f>
        <v xml:space="preserve">Duct Sealing </v>
      </c>
      <c r="B34" s="229" t="str">
        <f>IF(Workbook!K71&gt;0,Workbook!K71,"-")</f>
        <v>-</v>
      </c>
      <c r="C34" s="230" t="str">
        <f>IF(Workbook!N71&gt;0,Workbook!N71,"-")</f>
        <v>-</v>
      </c>
      <c r="D34" s="230" t="str">
        <f>IF(Workbook!Q71&gt;0,Workbook!Q71,"-")</f>
        <v>-</v>
      </c>
      <c r="E34" s="231">
        <f t="shared" si="0"/>
        <v>0</v>
      </c>
      <c r="F34" s="211"/>
      <c r="G34" s="253">
        <f>IF(Workbook!$D$21="Natural Gas Furnace",E34*Measures!F9,IF(Workbook!$D$21="Natural Gas Boiler",E34*Measures!F9,E34))</f>
        <v>0</v>
      </c>
      <c r="H34" s="253">
        <f t="shared" si="1"/>
        <v>0</v>
      </c>
      <c r="I34" s="211"/>
      <c r="J34" s="317" t="str">
        <f t="shared" si="2"/>
        <v>-</v>
      </c>
      <c r="L34" s="315">
        <f>Measures!E9</f>
        <v>400</v>
      </c>
    </row>
    <row r="35" spans="1:14" ht="16.5" customHeight="1">
      <c r="A35" s="228" t="str">
        <f>Workbook!C80</f>
        <v>Smart Thermostat</v>
      </c>
      <c r="B35" s="229" t="str">
        <f>IF(Workbook!K80&gt;0,Workbook!K80,"-")</f>
        <v>-</v>
      </c>
      <c r="C35" s="230" t="str">
        <f>IF(Workbook!N80&gt;0,Workbook!N80,"-")</f>
        <v>-</v>
      </c>
      <c r="D35" s="230" t="str">
        <f>IF(Workbook!Q80&gt;0,Workbook!Q80,"-")</f>
        <v>-</v>
      </c>
      <c r="E35" s="231">
        <f t="shared" si="0"/>
        <v>0</v>
      </c>
      <c r="F35" s="211"/>
      <c r="G35" s="253">
        <f>IF(Workbook!$D$21="Natural Gas Furnace",E35*Measures!F15,IF(Workbook!$D$21="Natural Gas Boiler",E35*Measures!F15,E35))</f>
        <v>0</v>
      </c>
      <c r="H35" s="253">
        <f t="shared" si="1"/>
        <v>0</v>
      </c>
      <c r="I35" s="211"/>
      <c r="J35" s="317" t="str">
        <f t="shared" si="2"/>
        <v>-</v>
      </c>
      <c r="L35" s="315">
        <f>Measures!E15</f>
        <v>300</v>
      </c>
    </row>
    <row r="36" spans="1:14" ht="16.5" customHeight="1">
      <c r="A36" s="228" t="str">
        <f>Workbook!C76</f>
        <v>Continuous Exhaust Ventilation Fan</v>
      </c>
      <c r="B36" s="229" t="str">
        <f>IF(Workbook!K76&gt;0,Workbook!K76,"-")</f>
        <v>-</v>
      </c>
      <c r="C36" s="230" t="str">
        <f>IF(Workbook!N76&gt;0,Workbook!N76,"-")</f>
        <v>-</v>
      </c>
      <c r="D36" s="230" t="str">
        <f>IF(Workbook!Q76&gt;0,Workbook!Q76,"-")</f>
        <v>-</v>
      </c>
      <c r="E36" s="231">
        <f t="shared" si="0"/>
        <v>0</v>
      </c>
      <c r="F36" s="211"/>
      <c r="G36" s="253">
        <f>E36</f>
        <v>0</v>
      </c>
      <c r="H36" s="253">
        <f t="shared" si="1"/>
        <v>0</v>
      </c>
      <c r="I36" s="211"/>
      <c r="J36" s="317" t="str">
        <f t="shared" si="2"/>
        <v>-</v>
      </c>
      <c r="L36" s="432" t="str">
        <f>Measures!E8</f>
        <v>$412/$512</v>
      </c>
    </row>
    <row r="37" spans="1:14" ht="16.5" customHeight="1">
      <c r="A37" s="228" t="str">
        <f>Workbook!C84</f>
        <v>Heat Pump Water Heater (Energy Star)</v>
      </c>
      <c r="B37" s="229" t="str">
        <f>IF(Workbook!K84&gt;0,Workbook!K84,"-")</f>
        <v>-</v>
      </c>
      <c r="C37" s="230" t="str">
        <f>IF(Workbook!N84&gt;0,Workbook!N84,"-")</f>
        <v>-</v>
      </c>
      <c r="D37" s="230" t="str">
        <f>IF(Workbook!Q84&gt;0,Workbook!Q84,"-")</f>
        <v>-</v>
      </c>
      <c r="E37" s="231">
        <f t="shared" si="0"/>
        <v>0</v>
      </c>
      <c r="F37" s="116"/>
      <c r="G37" s="253">
        <f>E37</f>
        <v>0</v>
      </c>
      <c r="H37" s="253">
        <f t="shared" si="1"/>
        <v>0</v>
      </c>
      <c r="I37" s="116"/>
      <c r="J37" s="317" t="str">
        <f t="shared" si="2"/>
        <v>-</v>
      </c>
      <c r="L37" s="315" t="str">
        <f>Measures!E16</f>
        <v>check size</v>
      </c>
    </row>
    <row r="38" spans="1:14" ht="16.5" customHeight="1">
      <c r="A38" s="228" t="str">
        <f>Workbook!C88</f>
        <v>Heating System 1</v>
      </c>
      <c r="B38" s="229" t="str">
        <f>IF(Workbook!K88&gt;0,Workbook!K88,"-")</f>
        <v>-</v>
      </c>
      <c r="C38" s="230" t="str">
        <f>IF(Workbook!N88&gt;0,Workbook!N88,"-")</f>
        <v>-</v>
      </c>
      <c r="D38" s="230" t="str">
        <f>IF(Workbook!Q88&gt;0,Workbook!Q88,"-")</f>
        <v>-</v>
      </c>
      <c r="E38" s="231">
        <f t="shared" si="0"/>
        <v>0</v>
      </c>
      <c r="F38" s="211"/>
      <c r="G38" s="253">
        <v>0</v>
      </c>
      <c r="H38" s="253">
        <f>E38</f>
        <v>0</v>
      </c>
      <c r="I38" s="211"/>
      <c r="J38" s="317" t="str">
        <f t="shared" si="2"/>
        <v>-</v>
      </c>
      <c r="L38" s="315" t="s">
        <v>703</v>
      </c>
    </row>
    <row r="39" spans="1:14" ht="16.5" customHeight="1">
      <c r="A39" s="228" t="str">
        <f>Workbook!C92</f>
        <v>Heating System 2</v>
      </c>
      <c r="B39" s="229" t="str">
        <f>IF(Workbook!K92&gt;0,Workbook!K92,"-")</f>
        <v>-</v>
      </c>
      <c r="C39" s="230" t="str">
        <f>IF(Workbook!N92&gt;0,Workbook!N92,"-")</f>
        <v>-</v>
      </c>
      <c r="D39" s="230" t="str">
        <f>IF(Workbook!Q92&gt;0,Workbook!Q92,"-")</f>
        <v>-</v>
      </c>
      <c r="E39" s="231">
        <f t="shared" si="0"/>
        <v>0</v>
      </c>
      <c r="F39" s="211"/>
      <c r="G39" s="253">
        <v>0</v>
      </c>
      <c r="H39" s="253">
        <f>E39</f>
        <v>0</v>
      </c>
      <c r="I39" s="211"/>
      <c r="J39" s="317" t="str">
        <f t="shared" si="2"/>
        <v>-</v>
      </c>
      <c r="L39" s="315" t="s">
        <v>703</v>
      </c>
    </row>
    <row r="40" spans="1:14" ht="16.5" customHeight="1">
      <c r="A40" s="228" t="str">
        <f>LEFT(Workbook!C96,20)</f>
        <v>Cooling System 1</v>
      </c>
      <c r="B40" s="229" t="str">
        <f>IF(Workbook!K96&gt;0,Workbook!K96,"-")</f>
        <v>-</v>
      </c>
      <c r="C40" s="230" t="str">
        <f>IF(Workbook!N96&gt;0,Workbook!N96,"-")</f>
        <v>-</v>
      </c>
      <c r="D40" s="230" t="str">
        <f>IF(Workbook!Q96&gt;0,Workbook!Q96,"-")</f>
        <v>-</v>
      </c>
      <c r="E40" s="231">
        <f t="shared" si="0"/>
        <v>0</v>
      </c>
      <c r="F40" s="116"/>
      <c r="G40" s="253">
        <f>E40</f>
        <v>0</v>
      </c>
      <c r="H40" s="253">
        <v>0</v>
      </c>
      <c r="I40" s="116"/>
      <c r="J40" s="317" t="str">
        <f t="shared" si="2"/>
        <v>-</v>
      </c>
      <c r="L40" s="315" t="s">
        <v>703</v>
      </c>
    </row>
    <row r="41" spans="1:14" ht="16.5" customHeight="1">
      <c r="A41" s="228" t="str">
        <f>LEFT(Workbook!C101,20)</f>
        <v>Cooling System 2</v>
      </c>
      <c r="B41" s="229" t="str">
        <f>IF(Workbook!K101&gt;0,Workbook!K101,"-")</f>
        <v>-</v>
      </c>
      <c r="C41" s="230" t="str">
        <f>IF(Workbook!N101&gt;0,Workbook!N101,"-")</f>
        <v>-</v>
      </c>
      <c r="D41" s="230" t="str">
        <f>IF(Workbook!Q101&gt;0,Workbook!Q101,"-")</f>
        <v>-</v>
      </c>
      <c r="E41" s="231">
        <f t="shared" si="0"/>
        <v>0</v>
      </c>
      <c r="F41" s="116"/>
      <c r="G41" s="253">
        <f>E41</f>
        <v>0</v>
      </c>
      <c r="H41" s="255">
        <v>0</v>
      </c>
      <c r="I41" s="116"/>
      <c r="J41" s="317" t="str">
        <f t="shared" si="2"/>
        <v>-</v>
      </c>
      <c r="L41" s="315" t="s">
        <v>703</v>
      </c>
    </row>
    <row r="42" spans="1:14" ht="16.5" customHeight="1">
      <c r="A42" s="232" t="str">
        <f>Workbook!C106</f>
        <v>Room Air Conditioner (Energy Star)</v>
      </c>
      <c r="B42" s="229" t="str">
        <f>IF(Workbook!K106&gt;0,Workbook!K106,"-")</f>
        <v>-</v>
      </c>
      <c r="C42" s="230" t="str">
        <f>IF(Workbook!N106&gt;0,Workbook!N106,"-")</f>
        <v>-</v>
      </c>
      <c r="D42" s="230" t="str">
        <f>IF(Workbook!Q106&gt;0,Workbook!Q106,"-")</f>
        <v>-</v>
      </c>
      <c r="E42" s="231">
        <f t="shared" si="0"/>
        <v>0</v>
      </c>
      <c r="F42" s="116"/>
      <c r="G42" s="253">
        <f>E42</f>
        <v>0</v>
      </c>
      <c r="H42" s="253">
        <v>0</v>
      </c>
      <c r="I42" s="116"/>
      <c r="J42" s="317" t="str">
        <f t="shared" si="2"/>
        <v>-</v>
      </c>
      <c r="L42" s="315" t="str">
        <f>Measures!E17</f>
        <v>check size</v>
      </c>
      <c r="N42" s="3"/>
    </row>
    <row r="43" spans="1:14" ht="16.5" customHeight="1">
      <c r="A43" s="232" t="str">
        <f>LEFT(Workbook!C111,28)</f>
        <v>High Efficiency Blower Motor</v>
      </c>
      <c r="B43" s="229" t="str">
        <f>IF(Workbook!K111&gt;0,Workbook!K111,"-")</f>
        <v>-</v>
      </c>
      <c r="C43" s="230" t="str">
        <f>IF(Workbook!N111&gt;0,Workbook!N111,"-")</f>
        <v>-</v>
      </c>
      <c r="D43" s="230" t="str">
        <f>IF(Workbook!Q111&gt;0,Workbook!Q111,"-")</f>
        <v>-</v>
      </c>
      <c r="E43" s="231">
        <f t="shared" si="0"/>
        <v>0</v>
      </c>
      <c r="F43" s="211"/>
      <c r="G43" s="253">
        <f>E43</f>
        <v>0</v>
      </c>
      <c r="H43" s="253">
        <v>0</v>
      </c>
      <c r="I43" s="211"/>
      <c r="J43" s="317" t="str">
        <f t="shared" si="2"/>
        <v>-</v>
      </c>
      <c r="L43" s="315">
        <f>Measures!E14</f>
        <v>200</v>
      </c>
      <c r="N43" s="3"/>
    </row>
    <row r="44" spans="1:14" ht="16.5" customHeight="1">
      <c r="A44" s="232" t="str">
        <f>Workbook!B117</f>
        <v>Additional Energy Efficiency Cost</v>
      </c>
      <c r="B44" s="233" t="s">
        <v>310</v>
      </c>
      <c r="C44" s="230" t="str">
        <f>IF(Workbook!W135&gt;0,Workbook!W135,"-")</f>
        <v>-</v>
      </c>
      <c r="D44" s="234" t="s">
        <v>310</v>
      </c>
      <c r="E44" s="231">
        <f t="shared" si="0"/>
        <v>0</v>
      </c>
      <c r="F44" s="120"/>
      <c r="G44" s="253">
        <f>IF(Workbook!D21="Natural Gas Furnace",E44*Measures!F18,IF(Workbook!D21="Natural Gas Boiler",E44*Measures!F18,E44))</f>
        <v>0</v>
      </c>
      <c r="H44" s="253">
        <f>E44-G44</f>
        <v>0</v>
      </c>
      <c r="I44" s="121"/>
      <c r="N44" s="3"/>
    </row>
    <row r="45" spans="1:14" ht="8.25" customHeight="1">
      <c r="A45" s="235"/>
      <c r="B45" s="236"/>
      <c r="C45" s="237"/>
      <c r="D45" s="238"/>
      <c r="E45" s="238"/>
      <c r="F45" s="120"/>
      <c r="G45" s="253"/>
      <c r="H45" s="253"/>
      <c r="I45" s="121"/>
      <c r="N45" s="3"/>
    </row>
    <row r="46" spans="1:14" ht="16.5" customHeight="1">
      <c r="A46" s="122" t="s">
        <v>48</v>
      </c>
      <c r="B46" s="123" t="s">
        <v>14</v>
      </c>
      <c r="C46" s="160" t="s">
        <v>15</v>
      </c>
      <c r="D46" s="160" t="s">
        <v>603</v>
      </c>
      <c r="E46" s="18" t="s">
        <v>54</v>
      </c>
      <c r="F46" s="17"/>
      <c r="G46" s="254">
        <f>SUM(G27:G44)</f>
        <v>0</v>
      </c>
      <c r="H46" s="254">
        <f>SUM(H27:H44)</f>
        <v>0</v>
      </c>
      <c r="I46" s="121"/>
      <c r="J46" s="121"/>
    </row>
    <row r="47" spans="1:14" ht="16.5" customHeight="1">
      <c r="A47" s="232">
        <f>Workbook!D29</f>
        <v>0</v>
      </c>
      <c r="B47" s="216">
        <f>Workbook!W138</f>
        <v>0</v>
      </c>
      <c r="C47" s="216">
        <f>Workbook!W139</f>
        <v>0</v>
      </c>
      <c r="D47" s="216">
        <f>Workbook!W140</f>
        <v>0</v>
      </c>
      <c r="E47" s="16">
        <f>SUM(B47-C47-D47)</f>
        <v>0</v>
      </c>
      <c r="F47" s="16"/>
      <c r="G47" s="124"/>
      <c r="H47" s="124"/>
      <c r="I47" s="121"/>
      <c r="J47" s="121"/>
    </row>
    <row r="48" spans="1:14" ht="16.5" customHeight="1" thickBot="1">
      <c r="A48" s="239">
        <f>Workbook!D33</f>
        <v>0</v>
      </c>
      <c r="B48" s="217">
        <f>Workbook!W144</f>
        <v>0</v>
      </c>
      <c r="C48" s="217">
        <f>Workbook!W145</f>
        <v>0</v>
      </c>
      <c r="D48" s="217">
        <f>Workbook!W146</f>
        <v>0</v>
      </c>
      <c r="E48" s="19">
        <f>SUM(B48-C48-D48)</f>
        <v>0</v>
      </c>
      <c r="F48" s="16"/>
      <c r="G48" s="125"/>
      <c r="H48" s="125"/>
      <c r="I48" s="121"/>
      <c r="J48" s="121"/>
      <c r="N48" s="126"/>
    </row>
    <row r="49" spans="1:10" ht="16.5" customHeight="1" thickTop="1">
      <c r="A49" s="218" t="s">
        <v>49</v>
      </c>
      <c r="B49" s="219">
        <f>SUM(B47:B48)</f>
        <v>0</v>
      </c>
      <c r="C49" s="219">
        <f>SUM(C47:C48)</f>
        <v>0</v>
      </c>
      <c r="D49" s="219">
        <f>SUM(D47:D48)</f>
        <v>0</v>
      </c>
      <c r="E49" s="219">
        <f>SUM(E47:E48)</f>
        <v>0</v>
      </c>
      <c r="F49" s="127"/>
      <c r="G49" s="126"/>
      <c r="H49" s="126"/>
      <c r="J49" s="121"/>
    </row>
    <row r="50" spans="1:10" ht="16.5" customHeight="1">
      <c r="A50" s="218"/>
      <c r="B50" s="218"/>
      <c r="C50" s="219"/>
      <c r="D50" s="219"/>
      <c r="E50" s="219"/>
      <c r="F50" s="127"/>
      <c r="G50" s="121"/>
      <c r="H50" s="121"/>
      <c r="J50" s="121"/>
    </row>
    <row r="51" spans="1:10" ht="16.5" customHeight="1">
      <c r="A51" s="1037" t="s">
        <v>691</v>
      </c>
      <c r="B51" s="1037"/>
      <c r="C51" s="220" t="s">
        <v>68</v>
      </c>
      <c r="D51" s="220" t="s">
        <v>581</v>
      </c>
      <c r="E51" s="220" t="s">
        <v>582</v>
      </c>
      <c r="F51" s="121"/>
      <c r="G51" s="121"/>
      <c r="H51" s="121"/>
      <c r="I51" s="121"/>
    </row>
    <row r="52" spans="1:10" ht="16.5" customHeight="1">
      <c r="A52" s="221">
        <f>Workbook!D29</f>
        <v>0</v>
      </c>
      <c r="B52" s="222"/>
      <c r="C52" s="223" t="e">
        <f>E52*(G46/(G46+H46))</f>
        <v>#DIV/0!</v>
      </c>
      <c r="D52" s="223" t="e">
        <f>E52*(H46/(G46+H46))</f>
        <v>#DIV/0!</v>
      </c>
      <c r="E52" s="251">
        <f>Workbook!W141</f>
        <v>0</v>
      </c>
      <c r="F52" s="121"/>
      <c r="G52" s="121"/>
      <c r="H52" s="121"/>
      <c r="I52" s="121"/>
    </row>
    <row r="53" spans="1:10" ht="16.5" customHeight="1">
      <c r="A53" s="224">
        <f>Workbook!D33</f>
        <v>0</v>
      </c>
      <c r="B53" s="223"/>
      <c r="C53" s="331" t="e">
        <f>E53*(G46/(G46+H46))</f>
        <v>#DIV/0!</v>
      </c>
      <c r="D53" s="331" t="e">
        <f>E53*(H46/(G46+H46))</f>
        <v>#DIV/0!</v>
      </c>
      <c r="E53" s="251">
        <f>Workbook!W147</f>
        <v>0</v>
      </c>
      <c r="F53" s="121"/>
      <c r="G53" s="121"/>
      <c r="H53" s="121"/>
      <c r="I53" s="121"/>
    </row>
    <row r="54" spans="1:10" ht="16.5" customHeight="1">
      <c r="A54" s="1027" t="s">
        <v>40</v>
      </c>
      <c r="B54" s="1027"/>
      <c r="C54" s="1027"/>
      <c r="D54" s="1027"/>
      <c r="E54" s="1027"/>
      <c r="F54" s="128"/>
      <c r="G54" s="128"/>
      <c r="H54" s="128"/>
      <c r="I54" s="128"/>
    </row>
    <row r="55" spans="1:10" ht="27.75" customHeight="1">
      <c r="A55" s="1026"/>
      <c r="B55" s="1026"/>
      <c r="C55" s="1026"/>
      <c r="D55" s="1026"/>
      <c r="E55" s="1026"/>
      <c r="F55" s="121"/>
      <c r="G55" s="121"/>
      <c r="H55" s="121"/>
      <c r="I55" s="121"/>
    </row>
    <row r="56" spans="1:10" ht="24" customHeight="1">
      <c r="A56" s="1026"/>
      <c r="B56" s="1026"/>
      <c r="C56" s="1026"/>
      <c r="D56" s="1026"/>
      <c r="E56" s="1026"/>
      <c r="F56" s="121"/>
      <c r="G56" s="121"/>
      <c r="H56" s="121"/>
      <c r="I56" s="121"/>
    </row>
    <row r="57" spans="1:10" ht="15" hidden="1" customHeight="1">
      <c r="A57" s="225"/>
      <c r="B57" s="225"/>
      <c r="C57" s="225"/>
      <c r="D57" s="225"/>
      <c r="E57" s="225"/>
      <c r="F57" s="121"/>
      <c r="G57" s="121"/>
      <c r="H57" s="121"/>
      <c r="I57" s="121"/>
    </row>
    <row r="58" spans="1:10" ht="15" hidden="1" customHeight="1">
      <c r="A58" s="225"/>
      <c r="B58" s="225"/>
      <c r="C58" s="225"/>
      <c r="D58" s="225"/>
      <c r="E58" s="225"/>
      <c r="F58" s="121"/>
      <c r="G58" s="121"/>
      <c r="H58" s="121"/>
      <c r="I58" s="121"/>
    </row>
    <row r="59" spans="1:10" ht="14.4">
      <c r="A59" s="226" t="s">
        <v>693</v>
      </c>
      <c r="B59" s="227"/>
      <c r="C59" s="227"/>
      <c r="D59" s="227"/>
      <c r="E59" s="227"/>
      <c r="F59" s="109"/>
      <c r="G59" s="109"/>
      <c r="H59" s="109"/>
      <c r="I59" s="109"/>
    </row>
    <row r="78" spans="2:2">
      <c r="B78" s="129"/>
    </row>
  </sheetData>
  <sheetProtection algorithmName="SHA-512" hashValue="xMyOwlajrdLJwoq8Lqme194+UHBOFU1LxM0VwYdN6cGRTMwgQPEm1PbKvio1KET4uPHlJLVDg94HMvzbovmytQ==" saltValue="C758aHoH9JFjQRtisxwFLg==" spinCount="100000" sheet="1" selectLockedCells="1"/>
  <customSheetViews>
    <customSheetView guid="{82DA15CD-5E49-4A86-B817-C8E74303E90F}" fitToPage="1" hiddenRows="1">
      <selection activeCell="B6" sqref="B6"/>
      <pageMargins left="0.7" right="0.7" top="0.75" bottom="0.75" header="0.3" footer="0.3"/>
      <pageSetup scale="71" orientation="portrait" r:id="rId1"/>
    </customSheetView>
  </customSheetViews>
  <mergeCells count="11">
    <mergeCell ref="J14:K14"/>
    <mergeCell ref="B4:E4"/>
    <mergeCell ref="B5:E5"/>
    <mergeCell ref="A12:E12"/>
    <mergeCell ref="A13:E13"/>
    <mergeCell ref="B14:C14"/>
    <mergeCell ref="A22:C22"/>
    <mergeCell ref="A23:C25"/>
    <mergeCell ref="A51:B51"/>
    <mergeCell ref="A54:E54"/>
    <mergeCell ref="A55:E56"/>
  </mergeCells>
  <conditionalFormatting sqref="B82">
    <cfRule type="cellIs" dxfId="5" priority="5" operator="lessThan">
      <formula>0</formula>
    </cfRule>
    <cfRule type="cellIs" dxfId="4" priority="6" operator="greaterThan">
      <formula>0</formula>
    </cfRule>
  </conditionalFormatting>
  <pageMargins left="0.7" right="0.7" top="0.75" bottom="0.75" header="0.3" footer="0.3"/>
  <pageSetup scale="69" orientation="portrait"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4"/>
  <sheetViews>
    <sheetView zoomScaleNormal="100" workbookViewId="0">
      <selection activeCell="M30" sqref="M30:R30"/>
    </sheetView>
  </sheetViews>
  <sheetFormatPr defaultColWidth="9.109375" defaultRowHeight="14.4"/>
  <cols>
    <col min="1" max="3" width="4.88671875" style="76" customWidth="1"/>
    <col min="4" max="16" width="5.6640625" style="76" customWidth="1"/>
    <col min="17" max="23" width="4.88671875" style="76" customWidth="1"/>
    <col min="24" max="16384" width="9.109375" style="76"/>
  </cols>
  <sheetData>
    <row r="1" spans="1:18" s="97" customFormat="1" ht="22.8">
      <c r="A1" s="1038" t="s">
        <v>559</v>
      </c>
      <c r="B1" s="1039"/>
      <c r="C1" s="1039"/>
      <c r="D1" s="1039"/>
      <c r="E1" s="1039"/>
      <c r="F1" s="1039"/>
      <c r="G1" s="1039"/>
      <c r="H1" s="1039"/>
      <c r="I1" s="1039"/>
      <c r="J1" s="1039"/>
      <c r="K1" s="1039"/>
      <c r="L1" s="1039"/>
      <c r="M1" s="1039"/>
      <c r="N1" s="1039"/>
      <c r="O1" s="1039"/>
      <c r="P1" s="1039"/>
      <c r="Q1" s="1039"/>
      <c r="R1" s="1040"/>
    </row>
    <row r="2" spans="1:18" s="96" customFormat="1" ht="21">
      <c r="A2" s="1041" t="s">
        <v>885</v>
      </c>
      <c r="B2" s="1042"/>
      <c r="C2" s="1042"/>
      <c r="D2" s="1042"/>
      <c r="E2" s="1042"/>
      <c r="F2" s="1042"/>
      <c r="G2" s="1042"/>
      <c r="H2" s="1042"/>
      <c r="I2" s="1042"/>
      <c r="J2" s="1042"/>
      <c r="K2" s="1042"/>
      <c r="L2" s="1042"/>
      <c r="M2" s="1042"/>
      <c r="N2" s="1042"/>
      <c r="O2" s="1042"/>
      <c r="P2" s="1042"/>
      <c r="Q2" s="1042"/>
      <c r="R2" s="1043"/>
    </row>
    <row r="3" spans="1:18">
      <c r="A3" s="1044" t="s">
        <v>886</v>
      </c>
      <c r="B3" s="1045"/>
      <c r="C3" s="1045"/>
      <c r="D3" s="1045"/>
      <c r="E3" s="1045"/>
      <c r="F3" s="1045"/>
      <c r="G3" s="1045"/>
      <c r="H3" s="1045"/>
      <c r="I3" s="1045"/>
      <c r="J3" s="1045"/>
      <c r="K3" s="1045"/>
      <c r="L3" s="1045"/>
      <c r="M3" s="1045"/>
      <c r="N3" s="1045"/>
      <c r="O3" s="1045"/>
      <c r="P3" s="1045"/>
      <c r="Q3" s="1045"/>
      <c r="R3" s="1046"/>
    </row>
    <row r="4" spans="1:18" s="95" customFormat="1" ht="18" customHeight="1">
      <c r="A4" s="1047" t="s">
        <v>887</v>
      </c>
      <c r="B4" s="1048"/>
      <c r="C4" s="1048"/>
      <c r="D4" s="1048"/>
      <c r="E4" s="1048"/>
      <c r="F4" s="1048"/>
      <c r="G4" s="1048"/>
      <c r="H4" s="1048"/>
      <c r="I4" s="1048"/>
      <c r="J4" s="1048"/>
      <c r="K4" s="1048"/>
      <c r="L4" s="1048"/>
      <c r="M4" s="1048"/>
      <c r="N4" s="1048"/>
      <c r="O4" s="1048"/>
      <c r="P4" s="1048"/>
      <c r="Q4" s="1048"/>
      <c r="R4" s="1049"/>
    </row>
    <row r="5" spans="1:18" ht="24" customHeight="1">
      <c r="A5" s="1050" t="s">
        <v>147</v>
      </c>
      <c r="B5" s="1051"/>
      <c r="C5" s="1051"/>
      <c r="D5" s="1052"/>
      <c r="E5" s="1053"/>
      <c r="F5" s="1053"/>
      <c r="G5" s="1053"/>
      <c r="H5" s="1053"/>
      <c r="I5" s="1053"/>
      <c r="J5" s="1053"/>
      <c r="K5" s="1054" t="s">
        <v>43</v>
      </c>
      <c r="L5" s="1055"/>
      <c r="M5" s="1056"/>
      <c r="N5" s="1057"/>
      <c r="O5" s="1058"/>
      <c r="P5" s="1058"/>
      <c r="Q5" s="1058"/>
      <c r="R5" s="1059"/>
    </row>
    <row r="6" spans="1:18" ht="24" customHeight="1">
      <c r="A6" s="1060" t="s">
        <v>38</v>
      </c>
      <c r="B6" s="1061"/>
      <c r="C6" s="1061"/>
      <c r="D6" s="1062"/>
      <c r="E6" s="1063"/>
      <c r="F6" s="1063"/>
      <c r="G6" s="1063"/>
      <c r="H6" s="1063"/>
      <c r="I6" s="1063"/>
      <c r="J6" s="1063"/>
      <c r="K6" s="1063"/>
      <c r="L6" s="1063"/>
      <c r="M6" s="1063"/>
      <c r="N6" s="1063"/>
      <c r="O6" s="1063"/>
      <c r="P6" s="1063"/>
      <c r="Q6" s="1063"/>
      <c r="R6" s="1064"/>
    </row>
    <row r="7" spans="1:18" ht="24" customHeight="1">
      <c r="A7" s="1060" t="s">
        <v>800</v>
      </c>
      <c r="B7" s="1061"/>
      <c r="C7" s="1061"/>
      <c r="D7" s="1062"/>
      <c r="E7" s="1063"/>
      <c r="F7" s="1063"/>
      <c r="G7" s="1063"/>
      <c r="H7" s="1063"/>
      <c r="I7" s="1063"/>
      <c r="J7" s="1064"/>
      <c r="K7" s="1054" t="s">
        <v>888</v>
      </c>
      <c r="L7" s="1055"/>
      <c r="M7" s="1055"/>
      <c r="N7" s="1062"/>
      <c r="O7" s="1063"/>
      <c r="P7" s="1063"/>
      <c r="Q7" s="1063"/>
      <c r="R7" s="1064"/>
    </row>
    <row r="8" spans="1:18" ht="24" customHeight="1">
      <c r="A8" s="1060" t="s">
        <v>277</v>
      </c>
      <c r="B8" s="1061"/>
      <c r="C8" s="1061"/>
      <c r="D8" s="1083"/>
      <c r="E8" s="1083"/>
      <c r="F8" s="1083"/>
      <c r="G8" s="1083"/>
      <c r="H8" s="1083"/>
      <c r="I8" s="1083"/>
      <c r="J8" s="1083"/>
      <c r="K8" s="1083"/>
      <c r="L8" s="1083"/>
      <c r="M8" s="1083"/>
      <c r="N8" s="1083"/>
      <c r="O8" s="1083"/>
      <c r="P8" s="1083"/>
      <c r="Q8" s="1083"/>
      <c r="R8" s="1084"/>
    </row>
    <row r="9" spans="1:18" s="104" customFormat="1" ht="18" customHeight="1">
      <c r="A9" s="1065" t="s">
        <v>889</v>
      </c>
      <c r="B9" s="1066"/>
      <c r="C9" s="1066"/>
      <c r="D9" s="1066"/>
      <c r="E9" s="1066"/>
      <c r="F9" s="1066"/>
      <c r="G9" s="1066"/>
      <c r="H9" s="1066"/>
      <c r="I9" s="1066"/>
      <c r="J9" s="1066"/>
      <c r="K9" s="1066"/>
      <c r="L9" s="1066"/>
      <c r="M9" s="1066"/>
      <c r="N9" s="1066"/>
      <c r="O9" s="1066"/>
      <c r="P9" s="1066"/>
      <c r="Q9" s="1066"/>
      <c r="R9" s="1067"/>
    </row>
    <row r="10" spans="1:18" ht="19.95" customHeight="1">
      <c r="A10" s="434" t="s">
        <v>909</v>
      </c>
      <c r="B10" s="1071" t="s">
        <v>890</v>
      </c>
      <c r="C10" s="1072"/>
      <c r="D10" s="1072"/>
      <c r="E10" s="1072"/>
      <c r="F10" s="1073"/>
      <c r="G10" s="1068" t="s">
        <v>891</v>
      </c>
      <c r="H10" s="1068"/>
      <c r="I10" s="1068"/>
      <c r="J10" s="1068"/>
      <c r="K10" s="1068"/>
      <c r="L10" s="1068"/>
      <c r="M10" s="1068"/>
      <c r="N10" s="1068"/>
      <c r="O10" s="1068"/>
      <c r="P10" s="1068"/>
      <c r="Q10" s="1068" t="s">
        <v>892</v>
      </c>
      <c r="R10" s="1068"/>
    </row>
    <row r="11" spans="1:18" ht="19.95" customHeight="1">
      <c r="A11" s="435"/>
      <c r="B11" s="1074"/>
      <c r="C11" s="1075"/>
      <c r="D11" s="1075"/>
      <c r="E11" s="1075"/>
      <c r="F11" s="1076"/>
      <c r="G11" s="1069"/>
      <c r="H11" s="1069"/>
      <c r="I11" s="1069"/>
      <c r="J11" s="1069"/>
      <c r="K11" s="1069"/>
      <c r="L11" s="1069"/>
      <c r="M11" s="1069"/>
      <c r="N11" s="1069"/>
      <c r="O11" s="1069"/>
      <c r="P11" s="1069"/>
      <c r="Q11" s="1070"/>
      <c r="R11" s="1070"/>
    </row>
    <row r="12" spans="1:18" ht="19.95" customHeight="1">
      <c r="A12" s="435"/>
      <c r="B12" s="1074"/>
      <c r="C12" s="1075"/>
      <c r="D12" s="1075"/>
      <c r="E12" s="1075"/>
      <c r="F12" s="1076"/>
      <c r="G12" s="1069"/>
      <c r="H12" s="1069"/>
      <c r="I12" s="1069"/>
      <c r="J12" s="1069"/>
      <c r="K12" s="1069"/>
      <c r="L12" s="1069"/>
      <c r="M12" s="1069"/>
      <c r="N12" s="1069"/>
      <c r="O12" s="1069"/>
      <c r="P12" s="1069"/>
      <c r="Q12" s="1070"/>
      <c r="R12" s="1070"/>
    </row>
    <row r="13" spans="1:18" ht="19.95" customHeight="1">
      <c r="A13" s="435"/>
      <c r="B13" s="1074"/>
      <c r="C13" s="1075"/>
      <c r="D13" s="1075"/>
      <c r="E13" s="1075"/>
      <c r="F13" s="1076"/>
      <c r="G13" s="1069"/>
      <c r="H13" s="1069"/>
      <c r="I13" s="1069"/>
      <c r="J13" s="1069"/>
      <c r="K13" s="1069"/>
      <c r="L13" s="1069"/>
      <c r="M13" s="1069"/>
      <c r="N13" s="1069"/>
      <c r="O13" s="1069"/>
      <c r="P13" s="1069"/>
      <c r="Q13" s="1070"/>
      <c r="R13" s="1070"/>
    </row>
    <row r="14" spans="1:18" ht="19.95" customHeight="1">
      <c r="A14" s="435"/>
      <c r="B14" s="1074"/>
      <c r="C14" s="1075"/>
      <c r="D14" s="1075"/>
      <c r="E14" s="1075"/>
      <c r="F14" s="1076"/>
      <c r="G14" s="1069"/>
      <c r="H14" s="1069"/>
      <c r="I14" s="1069"/>
      <c r="J14" s="1069"/>
      <c r="K14" s="1069"/>
      <c r="L14" s="1069"/>
      <c r="M14" s="1069"/>
      <c r="N14" s="1069"/>
      <c r="O14" s="1069"/>
      <c r="P14" s="1069"/>
      <c r="Q14" s="1070"/>
      <c r="R14" s="1070"/>
    </row>
    <row r="15" spans="1:18" ht="19.95" customHeight="1">
      <c r="A15" s="435"/>
      <c r="B15" s="1074"/>
      <c r="C15" s="1075"/>
      <c r="D15" s="1075"/>
      <c r="E15" s="1075"/>
      <c r="F15" s="1076"/>
      <c r="G15" s="1069"/>
      <c r="H15" s="1069"/>
      <c r="I15" s="1069"/>
      <c r="J15" s="1069"/>
      <c r="K15" s="1069"/>
      <c r="L15" s="1069"/>
      <c r="M15" s="1069"/>
      <c r="N15" s="1069"/>
      <c r="O15" s="1069"/>
      <c r="P15" s="1069"/>
      <c r="Q15" s="1070"/>
      <c r="R15" s="1070"/>
    </row>
    <row r="16" spans="1:18" ht="19.95" customHeight="1">
      <c r="A16" s="435"/>
      <c r="B16" s="1074"/>
      <c r="C16" s="1075"/>
      <c r="D16" s="1075"/>
      <c r="E16" s="1075"/>
      <c r="F16" s="1076"/>
      <c r="G16" s="1069"/>
      <c r="H16" s="1069"/>
      <c r="I16" s="1069"/>
      <c r="J16" s="1069"/>
      <c r="K16" s="1069"/>
      <c r="L16" s="1069"/>
      <c r="M16" s="1069"/>
      <c r="N16" s="1069"/>
      <c r="O16" s="1069"/>
      <c r="P16" s="1069"/>
      <c r="Q16" s="1070"/>
      <c r="R16" s="1070"/>
    </row>
    <row r="17" spans="1:18" ht="19.95" customHeight="1">
      <c r="A17" s="435"/>
      <c r="B17" s="1074"/>
      <c r="C17" s="1075"/>
      <c r="D17" s="1075"/>
      <c r="E17" s="1075"/>
      <c r="F17" s="1076"/>
      <c r="G17" s="1069"/>
      <c r="H17" s="1069"/>
      <c r="I17" s="1069"/>
      <c r="J17" s="1069"/>
      <c r="K17" s="1069"/>
      <c r="L17" s="1069"/>
      <c r="M17" s="1069"/>
      <c r="N17" s="1069"/>
      <c r="O17" s="1069"/>
      <c r="P17" s="1069"/>
      <c r="Q17" s="1070"/>
      <c r="R17" s="1070"/>
    </row>
    <row r="18" spans="1:18" ht="19.95" customHeight="1">
      <c r="A18" s="435"/>
      <c r="B18" s="1074"/>
      <c r="C18" s="1075"/>
      <c r="D18" s="1075"/>
      <c r="E18" s="1075"/>
      <c r="F18" s="1076"/>
      <c r="G18" s="1069"/>
      <c r="H18" s="1069"/>
      <c r="I18" s="1069"/>
      <c r="J18" s="1069"/>
      <c r="K18" s="1069"/>
      <c r="L18" s="1069"/>
      <c r="M18" s="1069"/>
      <c r="N18" s="1069"/>
      <c r="O18" s="1069"/>
      <c r="P18" s="1069"/>
      <c r="Q18" s="1070"/>
      <c r="R18" s="1070"/>
    </row>
    <row r="19" spans="1:18" ht="19.95" customHeight="1">
      <c r="A19" s="435"/>
      <c r="B19" s="1074"/>
      <c r="C19" s="1075"/>
      <c r="D19" s="1075"/>
      <c r="E19" s="1075"/>
      <c r="F19" s="1076"/>
      <c r="G19" s="1069"/>
      <c r="H19" s="1069"/>
      <c r="I19" s="1069"/>
      <c r="J19" s="1069"/>
      <c r="K19" s="1069"/>
      <c r="L19" s="1069"/>
      <c r="M19" s="1069"/>
      <c r="N19" s="1069"/>
      <c r="O19" s="1069"/>
      <c r="P19" s="1069"/>
      <c r="Q19" s="1070"/>
      <c r="R19" s="1070"/>
    </row>
    <row r="20" spans="1:18" ht="19.95" customHeight="1">
      <c r="A20" s="435"/>
      <c r="B20" s="1074"/>
      <c r="C20" s="1075"/>
      <c r="D20" s="1075"/>
      <c r="E20" s="1075"/>
      <c r="F20" s="1076"/>
      <c r="G20" s="1069"/>
      <c r="H20" s="1069"/>
      <c r="I20" s="1069"/>
      <c r="J20" s="1069"/>
      <c r="K20" s="1069"/>
      <c r="L20" s="1069"/>
      <c r="M20" s="1069"/>
      <c r="N20" s="1069"/>
      <c r="O20" s="1069"/>
      <c r="P20" s="1069"/>
      <c r="Q20" s="1070"/>
      <c r="R20" s="1070"/>
    </row>
    <row r="21" spans="1:18" ht="19.95" customHeight="1">
      <c r="A21" s="435"/>
      <c r="B21" s="1074"/>
      <c r="C21" s="1075"/>
      <c r="D21" s="1075"/>
      <c r="E21" s="1075"/>
      <c r="F21" s="1076"/>
      <c r="G21" s="1069"/>
      <c r="H21" s="1069"/>
      <c r="I21" s="1069"/>
      <c r="J21" s="1069"/>
      <c r="K21" s="1069"/>
      <c r="L21" s="1069"/>
      <c r="M21" s="1069"/>
      <c r="N21" s="1069"/>
      <c r="O21" s="1069"/>
      <c r="P21" s="1069"/>
      <c r="Q21" s="1070"/>
      <c r="R21" s="1070"/>
    </row>
    <row r="22" spans="1:18" ht="19.95" customHeight="1">
      <c r="A22" s="435"/>
      <c r="B22" s="1074"/>
      <c r="C22" s="1075"/>
      <c r="D22" s="1075"/>
      <c r="E22" s="1075"/>
      <c r="F22" s="1076"/>
      <c r="G22" s="1069"/>
      <c r="H22" s="1069"/>
      <c r="I22" s="1069"/>
      <c r="J22" s="1069"/>
      <c r="K22" s="1069"/>
      <c r="L22" s="1069"/>
      <c r="M22" s="1069"/>
      <c r="N22" s="1069"/>
      <c r="O22" s="1069"/>
      <c r="P22" s="1069"/>
      <c r="Q22" s="1070"/>
      <c r="R22" s="1070"/>
    </row>
    <row r="23" spans="1:18" ht="19.95" customHeight="1">
      <c r="A23" s="435"/>
      <c r="B23" s="1074"/>
      <c r="C23" s="1075"/>
      <c r="D23" s="1075"/>
      <c r="E23" s="1075"/>
      <c r="F23" s="1076"/>
      <c r="G23" s="1069"/>
      <c r="H23" s="1069"/>
      <c r="I23" s="1069"/>
      <c r="J23" s="1069"/>
      <c r="K23" s="1069"/>
      <c r="L23" s="1069"/>
      <c r="M23" s="1069"/>
      <c r="N23" s="1069"/>
      <c r="O23" s="1069"/>
      <c r="P23" s="1069"/>
      <c r="Q23" s="1070"/>
      <c r="R23" s="1070"/>
    </row>
    <row r="24" spans="1:18" ht="19.95" customHeight="1">
      <c r="A24" s="435"/>
      <c r="B24" s="1110"/>
      <c r="C24" s="1111"/>
      <c r="D24" s="1111"/>
      <c r="E24" s="1111"/>
      <c r="F24" s="1112"/>
      <c r="G24" s="1093" t="s">
        <v>893</v>
      </c>
      <c r="H24" s="1093"/>
      <c r="I24" s="1093"/>
      <c r="J24" s="1093"/>
      <c r="K24" s="1093"/>
      <c r="L24" s="1093"/>
      <c r="M24" s="1093"/>
      <c r="N24" s="1093"/>
      <c r="O24" s="1093"/>
      <c r="P24" s="1093"/>
      <c r="Q24" s="1094">
        <f>SUM(Q11:R23)</f>
        <v>0</v>
      </c>
      <c r="R24" s="1094"/>
    </row>
    <row r="25" spans="1:18" ht="19.95" customHeight="1">
      <c r="A25" s="1105" t="s">
        <v>910</v>
      </c>
      <c r="B25" s="1106"/>
      <c r="C25" s="1106"/>
      <c r="D25" s="1106"/>
      <c r="E25" s="1106"/>
      <c r="F25" s="1106"/>
      <c r="G25" s="1106"/>
      <c r="H25" s="1106"/>
      <c r="I25" s="1106"/>
      <c r="J25" s="1106"/>
      <c r="K25" s="1106"/>
      <c r="L25" s="1106"/>
      <c r="M25" s="1106"/>
      <c r="N25" s="1106"/>
      <c r="O25" s="1106"/>
      <c r="P25" s="1106"/>
      <c r="Q25" s="1106"/>
      <c r="R25" s="1107"/>
    </row>
    <row r="26" spans="1:18" ht="19.5" customHeight="1">
      <c r="A26" s="1097" t="s">
        <v>798</v>
      </c>
      <c r="B26" s="1098"/>
      <c r="C26" s="1098"/>
      <c r="D26" s="1085"/>
      <c r="E26" s="1085"/>
      <c r="F26" s="1085"/>
      <c r="G26" s="1085"/>
      <c r="H26" s="1085"/>
      <c r="I26" s="1085"/>
      <c r="J26" s="1085"/>
      <c r="K26" s="1085"/>
      <c r="L26" s="1085"/>
      <c r="M26" s="1085"/>
      <c r="N26" s="1085"/>
      <c r="O26" s="1085"/>
      <c r="P26" s="1085"/>
      <c r="Q26" s="1085"/>
      <c r="R26" s="1086"/>
    </row>
    <row r="27" spans="1:18" ht="19.5" customHeight="1">
      <c r="A27" s="1099"/>
      <c r="B27" s="1100"/>
      <c r="C27" s="1100"/>
      <c r="D27" s="1087"/>
      <c r="E27" s="1087"/>
      <c r="F27" s="1087"/>
      <c r="G27" s="1087"/>
      <c r="H27" s="1087"/>
      <c r="I27" s="1087"/>
      <c r="J27" s="1087"/>
      <c r="K27" s="1087"/>
      <c r="L27" s="1087"/>
      <c r="M27" s="1087"/>
      <c r="N27" s="1087"/>
      <c r="O27" s="1087"/>
      <c r="P27" s="1087"/>
      <c r="Q27" s="1087"/>
      <c r="R27" s="1088"/>
    </row>
    <row r="28" spans="1:18" ht="24" customHeight="1">
      <c r="A28" s="1101"/>
      <c r="B28" s="1102"/>
      <c r="C28" s="1102"/>
      <c r="D28" s="1089"/>
      <c r="E28" s="1089"/>
      <c r="F28" s="1089"/>
      <c r="G28" s="1089"/>
      <c r="H28" s="1089"/>
      <c r="I28" s="1089"/>
      <c r="J28" s="1089"/>
      <c r="K28" s="1089"/>
      <c r="L28" s="1089"/>
      <c r="M28" s="1089"/>
      <c r="N28" s="1089"/>
      <c r="O28" s="1089"/>
      <c r="P28" s="1089"/>
      <c r="Q28" s="1089"/>
      <c r="R28" s="1090"/>
    </row>
    <row r="29" spans="1:18" ht="30" customHeight="1">
      <c r="A29" s="1113" t="s">
        <v>939</v>
      </c>
      <c r="B29" s="1114"/>
      <c r="C29" s="1114"/>
      <c r="D29" s="1114"/>
      <c r="E29" s="1114"/>
      <c r="F29" s="1114"/>
      <c r="G29" s="1114"/>
      <c r="H29" s="1114"/>
      <c r="I29" s="1114"/>
      <c r="J29" s="1114"/>
      <c r="K29" s="1114"/>
      <c r="L29" s="1114"/>
      <c r="M29" s="1114"/>
      <c r="N29" s="1114"/>
      <c r="O29" s="1114"/>
      <c r="P29" s="1114"/>
      <c r="Q29" s="1114"/>
      <c r="R29" s="1115"/>
    </row>
    <row r="30" spans="1:18" s="80" customFormat="1" ht="34.950000000000003" customHeight="1">
      <c r="A30" s="1091" t="s">
        <v>894</v>
      </c>
      <c r="B30" s="1092"/>
      <c r="C30" s="1092"/>
      <c r="D30" s="1092"/>
      <c r="E30" s="1095"/>
      <c r="F30" s="1095"/>
      <c r="G30" s="1095"/>
      <c r="H30" s="1095"/>
      <c r="I30" s="1096"/>
      <c r="J30" s="1108" t="s">
        <v>895</v>
      </c>
      <c r="K30" s="1109"/>
      <c r="L30" s="1109"/>
      <c r="M30" s="1058"/>
      <c r="N30" s="1058"/>
      <c r="O30" s="1058"/>
      <c r="P30" s="1058"/>
      <c r="Q30" s="1058"/>
      <c r="R30" s="1059"/>
    </row>
    <row r="31" spans="1:18" s="80" customFormat="1" ht="34.950000000000003" customHeight="1">
      <c r="A31" s="1103" t="s">
        <v>896</v>
      </c>
      <c r="B31" s="1104"/>
      <c r="C31" s="1104"/>
      <c r="D31" s="1104"/>
      <c r="E31" s="1095"/>
      <c r="F31" s="1095"/>
      <c r="G31" s="1095"/>
      <c r="H31" s="1095"/>
      <c r="I31" s="1095"/>
      <c r="J31" s="1095"/>
      <c r="K31" s="1095"/>
      <c r="L31" s="1095"/>
      <c r="M31" s="1095"/>
      <c r="N31" s="1096"/>
      <c r="O31" s="433" t="s">
        <v>43</v>
      </c>
      <c r="P31" s="1063"/>
      <c r="Q31" s="1063"/>
      <c r="R31" s="1064"/>
    </row>
    <row r="32" spans="1:18" ht="14.4" customHeight="1">
      <c r="A32" s="1077" t="s">
        <v>897</v>
      </c>
      <c r="B32" s="1078"/>
      <c r="C32" s="1078"/>
      <c r="D32" s="1078"/>
      <c r="E32" s="1078"/>
      <c r="F32" s="1078"/>
      <c r="G32" s="1078"/>
      <c r="H32" s="1078"/>
      <c r="I32" s="1078"/>
      <c r="J32" s="1078"/>
      <c r="K32" s="1078"/>
      <c r="L32" s="1078"/>
      <c r="M32" s="1078"/>
      <c r="N32" s="1078"/>
      <c r="O32" s="1078"/>
      <c r="P32" s="1078"/>
      <c r="Q32" s="1078"/>
      <c r="R32" s="1079"/>
    </row>
    <row r="33" spans="1:18" ht="34.950000000000003" customHeight="1">
      <c r="A33" s="1080"/>
      <c r="B33" s="1081"/>
      <c r="C33" s="1081"/>
      <c r="D33" s="1081"/>
      <c r="E33" s="1081"/>
      <c r="F33" s="1081"/>
      <c r="G33" s="1081"/>
      <c r="H33" s="1081"/>
      <c r="I33" s="1081"/>
      <c r="J33" s="1081"/>
      <c r="K33" s="1081"/>
      <c r="L33" s="1081"/>
      <c r="M33" s="1081"/>
      <c r="N33" s="1081"/>
      <c r="O33" s="1081"/>
      <c r="P33" s="1081"/>
      <c r="Q33" s="1081"/>
      <c r="R33" s="1082"/>
    </row>
    <row r="34" spans="1:18">
      <c r="A34" s="431"/>
      <c r="B34" s="431"/>
      <c r="C34" s="431"/>
      <c r="D34" s="431"/>
      <c r="E34" s="431"/>
      <c r="F34" s="431"/>
      <c r="G34" s="431"/>
      <c r="H34" s="431"/>
      <c r="I34" s="431"/>
      <c r="J34" s="431"/>
      <c r="K34" s="431"/>
      <c r="L34" s="431"/>
      <c r="M34" s="431"/>
      <c r="N34" s="431"/>
      <c r="O34" s="431"/>
      <c r="P34" s="431"/>
      <c r="Q34" s="431"/>
      <c r="R34" s="431"/>
    </row>
  </sheetData>
  <sheetProtection algorithmName="SHA-512" hashValue="GeKKJxp/37oUDvBddfrgqnBpMuk0XQTE8im48bX1sMHg1pEH0ESXMQ+G4FFT9Ryv+iqrN6B/xVAY/MJl5furpg==" saltValue="KrOw2eJWGuJivHqUdFrYkQ==" spinCount="100000" sheet="1" selectLockedCells="1"/>
  <mergeCells count="74">
    <mergeCell ref="B22:F22"/>
    <mergeCell ref="B21:F21"/>
    <mergeCell ref="B20:F20"/>
    <mergeCell ref="A26:C28"/>
    <mergeCell ref="A31:D31"/>
    <mergeCell ref="E31:N31"/>
    <mergeCell ref="A25:R25"/>
    <mergeCell ref="J30:L30"/>
    <mergeCell ref="M30:R30"/>
    <mergeCell ref="B24:F24"/>
    <mergeCell ref="B23:F23"/>
    <mergeCell ref="P31:R31"/>
    <mergeCell ref="A29:R29"/>
    <mergeCell ref="A32:R33"/>
    <mergeCell ref="A8:C8"/>
    <mergeCell ref="D8:R8"/>
    <mergeCell ref="D26:R28"/>
    <mergeCell ref="A30:D30"/>
    <mergeCell ref="G24:P24"/>
    <mergeCell ref="Q24:R24"/>
    <mergeCell ref="E30:I30"/>
    <mergeCell ref="G22:P22"/>
    <mergeCell ref="Q22:R22"/>
    <mergeCell ref="G23:P23"/>
    <mergeCell ref="Q23:R23"/>
    <mergeCell ref="G20:P20"/>
    <mergeCell ref="Q20:R20"/>
    <mergeCell ref="G21:P21"/>
    <mergeCell ref="Q21:R21"/>
    <mergeCell ref="G18:P18"/>
    <mergeCell ref="Q18:R18"/>
    <mergeCell ref="G19:P19"/>
    <mergeCell ref="Q19:R19"/>
    <mergeCell ref="B19:F19"/>
    <mergeCell ref="B18:F18"/>
    <mergeCell ref="G16:P16"/>
    <mergeCell ref="Q16:R16"/>
    <mergeCell ref="G17:P17"/>
    <mergeCell ref="Q17:R17"/>
    <mergeCell ref="B17:F17"/>
    <mergeCell ref="B16:F16"/>
    <mergeCell ref="G14:P14"/>
    <mergeCell ref="Q14:R14"/>
    <mergeCell ref="G15:P15"/>
    <mergeCell ref="Q15:R15"/>
    <mergeCell ref="B15:F15"/>
    <mergeCell ref="B14:F14"/>
    <mergeCell ref="G12:P12"/>
    <mergeCell ref="Q12:R12"/>
    <mergeCell ref="G13:P13"/>
    <mergeCell ref="Q13:R13"/>
    <mergeCell ref="B13:F13"/>
    <mergeCell ref="B12:F12"/>
    <mergeCell ref="A9:R9"/>
    <mergeCell ref="G10:P10"/>
    <mergeCell ref="Q10:R10"/>
    <mergeCell ref="G11:P11"/>
    <mergeCell ref="Q11:R11"/>
    <mergeCell ref="B10:F10"/>
    <mergeCell ref="B11:F11"/>
    <mergeCell ref="A6:C6"/>
    <mergeCell ref="D6:R6"/>
    <mergeCell ref="A7:C7"/>
    <mergeCell ref="D7:J7"/>
    <mergeCell ref="K7:M7"/>
    <mergeCell ref="N7:R7"/>
    <mergeCell ref="A1:R1"/>
    <mergeCell ref="A2:R2"/>
    <mergeCell ref="A3:R3"/>
    <mergeCell ref="A4:R4"/>
    <mergeCell ref="A5:C5"/>
    <mergeCell ref="D5:J5"/>
    <mergeCell ref="K5:M5"/>
    <mergeCell ref="N5:R5"/>
  </mergeCells>
  <dataValidations count="1">
    <dataValidation type="list" allowBlank="1" showInputMessage="1" showErrorMessage="1" sqref="A11:A24">
      <formula1>"x"</formula1>
    </dataValidation>
  </dataValidations>
  <printOptions horizontalCentered="1" gridLines="1"/>
  <pageMargins left="0.25" right="0.25" top="0.75" bottom="0.75" header="0.3" footer="0.3"/>
  <pageSetup scale="94"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60417" r:id="rId4" name="Check Box 1">
              <controlPr locked="0" defaultSize="0" autoFill="0" autoLine="0" autoPict="0">
                <anchor moveWithCells="1">
                  <from>
                    <xdr:col>2</xdr:col>
                    <xdr:colOff>327660</xdr:colOff>
                    <xdr:row>6</xdr:row>
                    <xdr:rowOff>289560</xdr:rowOff>
                  </from>
                  <to>
                    <xdr:col>4</xdr:col>
                    <xdr:colOff>83820</xdr:colOff>
                    <xdr:row>8</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A286"/>
  <sheetViews>
    <sheetView zoomScale="120" zoomScaleNormal="120" workbookViewId="0">
      <selection activeCell="E12" sqref="E12:M12"/>
    </sheetView>
  </sheetViews>
  <sheetFormatPr defaultColWidth="9.109375" defaultRowHeight="14.4"/>
  <cols>
    <col min="1" max="1" width="5.6640625" style="1" customWidth="1"/>
    <col min="2" max="24" width="4.44140625" style="1" customWidth="1"/>
    <col min="25" max="25" width="5.6640625" style="1" customWidth="1"/>
    <col min="26" max="16384" width="9.109375" style="1"/>
  </cols>
  <sheetData>
    <row r="1" spans="2:24" ht="5.0999999999999996" customHeight="1"/>
    <row r="2" spans="2:24" ht="24.9" customHeight="1">
      <c r="B2" s="259" t="s">
        <v>429</v>
      </c>
    </row>
    <row r="3" spans="2:24" ht="23.25" customHeight="1">
      <c r="B3" s="260" t="s">
        <v>428</v>
      </c>
    </row>
    <row r="4" spans="2:24">
      <c r="B4" s="1259" t="s">
        <v>427</v>
      </c>
      <c r="C4" s="1259"/>
      <c r="D4" s="1259"/>
      <c r="E4" s="1259"/>
      <c r="F4" s="1259"/>
      <c r="G4" s="1259"/>
      <c r="H4" s="1259"/>
      <c r="I4" s="1259"/>
      <c r="J4" s="1259"/>
      <c r="K4" s="1259"/>
      <c r="L4" s="1259"/>
      <c r="M4" s="1259"/>
      <c r="N4" s="1259"/>
      <c r="O4" s="1259"/>
      <c r="P4" s="1259"/>
      <c r="Q4" s="1259"/>
      <c r="R4" s="1259"/>
      <c r="S4" s="1259"/>
      <c r="T4" s="1259"/>
      <c r="U4" s="1259"/>
      <c r="V4" s="1259"/>
      <c r="W4" s="1259"/>
      <c r="X4" s="1259"/>
    </row>
    <row r="5" spans="2:24">
      <c r="B5" s="1259"/>
      <c r="C5" s="1259"/>
      <c r="D5" s="1259"/>
      <c r="E5" s="1259"/>
      <c r="F5" s="1259"/>
      <c r="G5" s="1259"/>
      <c r="H5" s="1259"/>
      <c r="I5" s="1259"/>
      <c r="J5" s="1259"/>
      <c r="K5" s="1259"/>
      <c r="L5" s="1259"/>
      <c r="M5" s="1259"/>
      <c r="N5" s="1259"/>
      <c r="O5" s="1259"/>
      <c r="P5" s="1259"/>
      <c r="Q5" s="1259"/>
      <c r="R5" s="1259"/>
      <c r="S5" s="1259"/>
      <c r="T5" s="1259"/>
      <c r="U5" s="1259"/>
      <c r="V5" s="1259"/>
      <c r="W5" s="1259"/>
      <c r="X5" s="1259"/>
    </row>
    <row r="6" spans="2:24">
      <c r="B6" s="1259"/>
      <c r="C6" s="1259"/>
      <c r="D6" s="1259"/>
      <c r="E6" s="1259"/>
      <c r="F6" s="1259"/>
      <c r="G6" s="1259"/>
      <c r="H6" s="1259"/>
      <c r="I6" s="1259"/>
      <c r="J6" s="1259"/>
      <c r="K6" s="1259"/>
      <c r="L6" s="1259"/>
      <c r="M6" s="1259"/>
      <c r="N6" s="1259"/>
      <c r="O6" s="1259"/>
      <c r="P6" s="1259"/>
      <c r="Q6" s="1259"/>
      <c r="R6" s="1259"/>
      <c r="S6" s="1259"/>
      <c r="T6" s="1259"/>
      <c r="U6" s="1259"/>
      <c r="V6" s="1259"/>
      <c r="W6" s="1259"/>
      <c r="X6" s="1259"/>
    </row>
    <row r="7" spans="2:24" ht="21.9" customHeight="1">
      <c r="B7" s="1180" t="s">
        <v>426</v>
      </c>
      <c r="C7" s="1181"/>
      <c r="D7" s="1181"/>
      <c r="E7" s="1181"/>
      <c r="F7" s="1181"/>
      <c r="G7" s="1181"/>
      <c r="H7" s="1181"/>
      <c r="I7" s="1181"/>
      <c r="J7" s="1181"/>
      <c r="K7" s="1181"/>
      <c r="L7" s="1181"/>
      <c r="M7" s="1181"/>
      <c r="N7" s="1181"/>
      <c r="O7" s="1181"/>
      <c r="P7" s="1181"/>
      <c r="Q7" s="1181"/>
      <c r="R7" s="1181"/>
      <c r="S7" s="1181"/>
      <c r="T7" s="1181"/>
      <c r="U7" s="1181"/>
      <c r="V7" s="1181"/>
      <c r="W7" s="1181"/>
      <c r="X7" s="1182"/>
    </row>
    <row r="8" spans="2:24" ht="20.100000000000001" customHeight="1">
      <c r="B8" s="1239" t="s">
        <v>425</v>
      </c>
      <c r="C8" s="1240"/>
      <c r="D8" s="1260" t="str">
        <f>IF(ISBLANK(Workbook!D11),"",Workbook!D11)</f>
        <v/>
      </c>
      <c r="E8" s="1260"/>
      <c r="F8" s="1260"/>
      <c r="G8" s="1260"/>
      <c r="H8" s="1260"/>
      <c r="I8" s="1260"/>
      <c r="J8" s="1260"/>
      <c r="K8" s="1260"/>
      <c r="L8" s="1260"/>
      <c r="M8" s="1239" t="s">
        <v>424</v>
      </c>
      <c r="N8" s="1149"/>
      <c r="O8" s="1240"/>
      <c r="P8" s="1260" t="str">
        <f>IF(ISBLANK(Workbook!Y13),"",Workbook!Y13)</f>
        <v/>
      </c>
      <c r="Q8" s="1260"/>
      <c r="R8" s="1260"/>
      <c r="S8" s="1239" t="s">
        <v>316</v>
      </c>
      <c r="T8" s="1149"/>
      <c r="U8" s="1240"/>
      <c r="V8" s="1261"/>
      <c r="W8" s="1262"/>
      <c r="X8" s="1263"/>
    </row>
    <row r="9" spans="2:24" ht="20.100000000000001" customHeight="1">
      <c r="B9" s="1250" t="s">
        <v>352</v>
      </c>
      <c r="C9" s="1251"/>
      <c r="D9" s="1252" t="str">
        <f>IF(ISBLANK(Workbook!D12),"",Workbook!D12)</f>
        <v/>
      </c>
      <c r="E9" s="1253"/>
      <c r="F9" s="1253"/>
      <c r="G9" s="1253"/>
      <c r="H9" s="1253"/>
      <c r="I9" s="1253"/>
      <c r="J9" s="1253"/>
      <c r="K9" s="1253"/>
      <c r="L9" s="1254"/>
      <c r="M9" s="1133" t="s">
        <v>92</v>
      </c>
      <c r="N9" s="1136"/>
      <c r="O9" s="1136"/>
      <c r="P9" s="1255" t="str">
        <f>IF(ISBLANK(Workbook!O12),"",Workbook!O12)</f>
        <v/>
      </c>
      <c r="Q9" s="1255"/>
      <c r="R9" s="1255"/>
      <c r="S9" s="261" t="s">
        <v>55</v>
      </c>
      <c r="T9" s="262"/>
      <c r="U9" s="263" t="s">
        <v>351</v>
      </c>
      <c r="V9" s="1252" t="str">
        <f>IF(ISBLANK(Workbook!Y12),"",Workbook!Y12)</f>
        <v/>
      </c>
      <c r="W9" s="1253"/>
      <c r="X9" s="1254"/>
    </row>
    <row r="10" spans="2:24" ht="20.100000000000001" customHeight="1">
      <c r="B10" s="1250" t="s">
        <v>421</v>
      </c>
      <c r="C10" s="1251"/>
      <c r="D10" s="1256" t="str">
        <f>IF(ISBLANK(Workbook!D13),"",Workbook!D13)</f>
        <v/>
      </c>
      <c r="E10" s="1257"/>
      <c r="F10" s="1257"/>
      <c r="G10" s="1257"/>
      <c r="H10" s="1257"/>
      <c r="I10" s="1257"/>
      <c r="J10" s="1257"/>
      <c r="K10" s="1257"/>
      <c r="L10" s="1257"/>
      <c r="M10" s="1257"/>
      <c r="N10" s="1257"/>
      <c r="O10" s="1257"/>
      <c r="P10" s="1257"/>
      <c r="Q10" s="1257"/>
      <c r="R10" s="1257"/>
      <c r="S10" s="1257"/>
      <c r="T10" s="1257"/>
      <c r="U10" s="1257"/>
      <c r="V10" s="1257"/>
      <c r="W10" s="1257"/>
      <c r="X10" s="1258"/>
    </row>
    <row r="11" spans="2:24" ht="21.9" customHeight="1">
      <c r="B11" s="1236" t="s">
        <v>423</v>
      </c>
      <c r="C11" s="1237"/>
      <c r="D11" s="1237"/>
      <c r="E11" s="1237"/>
      <c r="F11" s="1237"/>
      <c r="G11" s="1237"/>
      <c r="H11" s="1237"/>
      <c r="I11" s="1237"/>
      <c r="J11" s="1237"/>
      <c r="K11" s="1237"/>
      <c r="L11" s="1237"/>
      <c r="M11" s="1237"/>
      <c r="N11" s="1237"/>
      <c r="O11" s="1237"/>
      <c r="P11" s="1237"/>
      <c r="Q11" s="1237"/>
      <c r="R11" s="1237"/>
      <c r="S11" s="1237"/>
      <c r="T11" s="1237"/>
      <c r="U11" s="1237"/>
      <c r="V11" s="1237"/>
      <c r="W11" s="1237"/>
      <c r="X11" s="1238"/>
    </row>
    <row r="12" spans="2:24" ht="20.100000000000001" customHeight="1">
      <c r="B12" s="1239" t="s">
        <v>422</v>
      </c>
      <c r="C12" s="1149"/>
      <c r="D12" s="1240"/>
      <c r="E12" s="1241"/>
      <c r="F12" s="1241"/>
      <c r="G12" s="1241"/>
      <c r="H12" s="1241"/>
      <c r="I12" s="1241"/>
      <c r="J12" s="1241"/>
      <c r="K12" s="1241"/>
      <c r="L12" s="1241"/>
      <c r="M12" s="1241"/>
      <c r="N12" s="1239" t="s">
        <v>421</v>
      </c>
      <c r="O12" s="1240"/>
      <c r="P12" s="1242"/>
      <c r="Q12" s="1241"/>
      <c r="R12" s="1241"/>
      <c r="S12" s="1241"/>
      <c r="T12" s="1241"/>
      <c r="U12" s="1241"/>
      <c r="V12" s="1241"/>
      <c r="W12" s="1241"/>
      <c r="X12" s="1243"/>
    </row>
    <row r="13" spans="2:24" ht="20.100000000000001" customHeight="1">
      <c r="B13" s="1244" t="s">
        <v>420</v>
      </c>
      <c r="C13" s="1245"/>
      <c r="D13" s="1246"/>
      <c r="E13" s="1247"/>
      <c r="F13" s="1247"/>
      <c r="G13" s="1247"/>
      <c r="H13" s="1247"/>
      <c r="I13" s="1247"/>
      <c r="J13" s="1247"/>
      <c r="K13" s="1247"/>
      <c r="L13" s="1247"/>
      <c r="M13" s="1247"/>
      <c r="N13" s="1244" t="s">
        <v>419</v>
      </c>
      <c r="O13" s="1246"/>
      <c r="P13" s="1248"/>
      <c r="Q13" s="1247"/>
      <c r="R13" s="1247"/>
      <c r="S13" s="1247"/>
      <c r="T13" s="1247"/>
      <c r="U13" s="1247"/>
      <c r="V13" s="1247"/>
      <c r="W13" s="1247"/>
      <c r="X13" s="1249"/>
    </row>
    <row r="14" spans="2:24" ht="21.9" customHeight="1">
      <c r="B14" s="1236" t="s">
        <v>418</v>
      </c>
      <c r="C14" s="1237"/>
      <c r="D14" s="1237"/>
      <c r="E14" s="1237"/>
      <c r="F14" s="1237"/>
      <c r="G14" s="1237"/>
      <c r="H14" s="1237"/>
      <c r="I14" s="1237"/>
      <c r="J14" s="1237"/>
      <c r="K14" s="1237"/>
      <c r="L14" s="1237"/>
      <c r="M14" s="1237"/>
      <c r="N14" s="1237"/>
      <c r="O14" s="1237"/>
      <c r="P14" s="1237"/>
      <c r="Q14" s="1237"/>
      <c r="R14" s="1237"/>
      <c r="S14" s="1237"/>
      <c r="T14" s="1237"/>
      <c r="U14" s="1237"/>
      <c r="V14" s="1237"/>
      <c r="W14" s="1237"/>
      <c r="X14" s="1238"/>
    </row>
    <row r="15" spans="2:24" ht="15.9" customHeight="1">
      <c r="B15" s="1137" t="s">
        <v>417</v>
      </c>
      <c r="C15" s="1138"/>
      <c r="D15" s="1138"/>
      <c r="E15" s="1138"/>
      <c r="F15" s="1138"/>
      <c r="G15" s="1138"/>
      <c r="H15" s="1138"/>
      <c r="I15" s="1138"/>
      <c r="J15" s="1138"/>
      <c r="K15" s="1138"/>
      <c r="L15" s="1138"/>
      <c r="M15" s="1138"/>
      <c r="N15" s="1138"/>
      <c r="O15" s="1138"/>
      <c r="P15" s="264"/>
      <c r="Q15" s="1194" t="s">
        <v>371</v>
      </c>
      <c r="R15" s="1194"/>
      <c r="S15" s="1194"/>
      <c r="T15" s="264"/>
      <c r="U15" s="1194" t="s">
        <v>277</v>
      </c>
      <c r="V15" s="1194"/>
      <c r="W15" s="1194"/>
      <c r="X15" s="1195"/>
    </row>
    <row r="16" spans="2:24" ht="45" customHeight="1">
      <c r="B16" s="1214" t="s">
        <v>777</v>
      </c>
      <c r="C16" s="1215"/>
      <c r="D16" s="1215"/>
      <c r="E16" s="1215"/>
      <c r="F16" s="1215"/>
      <c r="G16" s="1215"/>
      <c r="H16" s="1215"/>
      <c r="I16" s="1215"/>
      <c r="J16" s="1215"/>
      <c r="K16" s="1215"/>
      <c r="L16" s="1215"/>
      <c r="M16" s="1215"/>
      <c r="N16" s="1215"/>
      <c r="O16" s="1215"/>
      <c r="P16" s="1215"/>
      <c r="Q16" s="1215"/>
      <c r="R16" s="1215"/>
      <c r="S16" s="1215"/>
      <c r="T16" s="1215"/>
      <c r="U16" s="1215"/>
      <c r="V16" s="1215"/>
      <c r="W16" s="1215"/>
      <c r="X16" s="1216"/>
    </row>
    <row r="17" spans="2:27" ht="20.100000000000001" customHeight="1">
      <c r="B17" s="265"/>
      <c r="C17" s="1125" t="s">
        <v>63</v>
      </c>
      <c r="D17" s="1125"/>
      <c r="E17" s="1125"/>
      <c r="F17" s="1125"/>
      <c r="G17" s="1125"/>
      <c r="H17" s="1218" t="s">
        <v>84</v>
      </c>
      <c r="I17" s="1219"/>
      <c r="J17" s="1233"/>
      <c r="K17" s="1233"/>
      <c r="L17" s="1233"/>
      <c r="M17" s="1233"/>
      <c r="N17" s="1233"/>
      <c r="O17" s="1233"/>
      <c r="P17" s="1233"/>
      <c r="Q17" s="1233"/>
      <c r="R17" s="1233"/>
      <c r="S17" s="1233"/>
      <c r="T17" s="1233"/>
      <c r="U17" s="1233"/>
      <c r="V17" s="1233"/>
      <c r="W17" s="1233"/>
      <c r="X17" s="1234"/>
    </row>
    <row r="18" spans="2:27" ht="20.100000000000001" customHeight="1">
      <c r="B18" s="265"/>
      <c r="C18" s="1125" t="s">
        <v>416</v>
      </c>
      <c r="D18" s="1125"/>
      <c r="E18" s="1125"/>
      <c r="F18" s="1125"/>
      <c r="G18" s="1125"/>
      <c r="H18" s="1218" t="s">
        <v>84</v>
      </c>
      <c r="I18" s="1219"/>
      <c r="J18" s="1233"/>
      <c r="K18" s="1233"/>
      <c r="L18" s="1233"/>
      <c r="M18" s="1233"/>
      <c r="N18" s="1233"/>
      <c r="O18" s="1233"/>
      <c r="P18" s="1233"/>
      <c r="Q18" s="1233"/>
      <c r="R18" s="1233"/>
      <c r="S18" s="1233"/>
      <c r="T18" s="1233"/>
      <c r="U18" s="1233"/>
      <c r="V18" s="1233"/>
      <c r="W18" s="1233"/>
      <c r="X18" s="1234"/>
    </row>
    <row r="19" spans="2:27" ht="20.100000000000001" customHeight="1">
      <c r="B19" s="265"/>
      <c r="C19" s="1235" t="s">
        <v>415</v>
      </c>
      <c r="D19" s="1235"/>
      <c r="E19" s="1235"/>
      <c r="F19" s="1235"/>
      <c r="G19" s="1235"/>
      <c r="H19" s="1218" t="s">
        <v>84</v>
      </c>
      <c r="I19" s="1219"/>
      <c r="J19" s="1233"/>
      <c r="K19" s="1233"/>
      <c r="L19" s="1233"/>
      <c r="M19" s="1233"/>
      <c r="N19" s="1233"/>
      <c r="O19" s="1233"/>
      <c r="P19" s="1233"/>
      <c r="Q19" s="1233"/>
      <c r="R19" s="1233"/>
      <c r="S19" s="1233"/>
      <c r="T19" s="1233"/>
      <c r="U19" s="1233"/>
      <c r="V19" s="1233"/>
      <c r="W19" s="1233"/>
      <c r="X19" s="1234"/>
    </row>
    <row r="20" spans="2:27" ht="20.100000000000001" customHeight="1">
      <c r="B20" s="266"/>
      <c r="C20" s="267" t="s">
        <v>414</v>
      </c>
      <c r="D20" s="1232"/>
      <c r="E20" s="1232"/>
      <c r="F20" s="1232"/>
      <c r="G20" s="1232"/>
      <c r="H20" s="1218" t="s">
        <v>84</v>
      </c>
      <c r="I20" s="1219"/>
      <c r="J20" s="1233"/>
      <c r="K20" s="1233"/>
      <c r="L20" s="1233"/>
      <c r="M20" s="1233"/>
      <c r="N20" s="1233"/>
      <c r="O20" s="1233"/>
      <c r="P20" s="1233"/>
      <c r="Q20" s="1233"/>
      <c r="R20" s="1233"/>
      <c r="S20" s="1233"/>
      <c r="T20" s="1233"/>
      <c r="U20" s="1233"/>
      <c r="V20" s="1233"/>
      <c r="W20" s="1233"/>
      <c r="X20" s="1234"/>
    </row>
    <row r="21" spans="2:27" ht="15.9" customHeight="1">
      <c r="B21" s="1161" t="s">
        <v>413</v>
      </c>
      <c r="C21" s="1162"/>
      <c r="D21" s="1162"/>
      <c r="E21" s="1162"/>
      <c r="F21" s="1162"/>
      <c r="G21" s="1162"/>
      <c r="H21" s="1162"/>
      <c r="I21" s="1162"/>
      <c r="J21" s="1162"/>
      <c r="K21" s="1162"/>
      <c r="L21" s="1162"/>
      <c r="M21" s="1162"/>
      <c r="N21" s="1162"/>
      <c r="O21" s="1162"/>
      <c r="P21" s="268"/>
      <c r="Q21" s="1163" t="s">
        <v>371</v>
      </c>
      <c r="R21" s="1163"/>
      <c r="S21" s="1163"/>
      <c r="T21" s="268"/>
      <c r="U21" s="1163" t="s">
        <v>277</v>
      </c>
      <c r="V21" s="1163"/>
      <c r="W21" s="1163"/>
      <c r="X21" s="1164"/>
    </row>
    <row r="22" spans="2:27" ht="24" customHeight="1">
      <c r="B22" s="1188" t="s">
        <v>412</v>
      </c>
      <c r="C22" s="1189"/>
      <c r="D22" s="1189"/>
      <c r="E22" s="1189"/>
      <c r="F22" s="1189"/>
      <c r="G22" s="1189"/>
      <c r="H22" s="1189"/>
      <c r="I22" s="1189"/>
      <c r="J22" s="1189"/>
      <c r="K22" s="1189"/>
      <c r="L22" s="1189"/>
      <c r="M22" s="1189"/>
      <c r="N22" s="1189"/>
      <c r="O22" s="1189"/>
      <c r="P22" s="1189"/>
      <c r="Q22" s="1189"/>
      <c r="R22" s="1189"/>
      <c r="S22" s="1189"/>
      <c r="T22" s="1189"/>
      <c r="U22" s="1189"/>
      <c r="V22" s="1189"/>
      <c r="W22" s="1189"/>
      <c r="X22" s="1190"/>
    </row>
    <row r="23" spans="2:27" ht="20.100000000000001" customHeight="1">
      <c r="B23" s="269"/>
      <c r="C23" s="270" t="s">
        <v>411</v>
      </c>
      <c r="D23" s="270"/>
      <c r="E23" s="270"/>
      <c r="F23" s="270"/>
      <c r="G23" s="270"/>
      <c r="H23" s="270"/>
      <c r="I23" s="270"/>
      <c r="J23" s="270"/>
      <c r="K23" s="270"/>
      <c r="L23" s="270"/>
      <c r="M23" s="270"/>
      <c r="N23" s="270"/>
      <c r="P23" s="270" t="s">
        <v>410</v>
      </c>
      <c r="Q23" s="270"/>
      <c r="R23" s="270"/>
      <c r="S23" s="270"/>
      <c r="T23" s="270"/>
      <c r="U23" s="270"/>
      <c r="V23" s="270"/>
      <c r="W23" s="270"/>
      <c r="X23" s="271"/>
      <c r="AA23" s="272"/>
    </row>
    <row r="24" spans="2:27" ht="20.100000000000001" customHeight="1">
      <c r="B24" s="269"/>
      <c r="C24" s="1125" t="s">
        <v>409</v>
      </c>
      <c r="D24" s="1125"/>
      <c r="E24" s="1125"/>
      <c r="F24" s="1125"/>
      <c r="G24" s="1125"/>
      <c r="H24" s="1125"/>
      <c r="I24" s="1125"/>
      <c r="J24" s="1125"/>
      <c r="K24" s="1125"/>
      <c r="L24" s="273"/>
      <c r="M24" s="274"/>
      <c r="N24" s="274"/>
      <c r="O24" s="274"/>
      <c r="P24" s="275" t="s">
        <v>408</v>
      </c>
      <c r="Q24" s="275"/>
      <c r="R24" s="275"/>
      <c r="S24" s="275"/>
      <c r="T24" s="275"/>
      <c r="U24" s="275"/>
      <c r="V24" s="275"/>
      <c r="W24" s="275"/>
      <c r="X24" s="276"/>
      <c r="AA24" s="272"/>
    </row>
    <row r="25" spans="2:27" ht="20.100000000000001" customHeight="1">
      <c r="B25" s="269"/>
      <c r="C25" s="1125" t="s">
        <v>407</v>
      </c>
      <c r="D25" s="1125"/>
      <c r="E25" s="1125"/>
      <c r="F25" s="1125"/>
      <c r="G25" s="1125"/>
      <c r="H25" s="1125"/>
      <c r="I25" s="1125"/>
      <c r="J25" s="1125"/>
      <c r="K25" s="1125"/>
      <c r="L25" s="274"/>
      <c r="M25" s="274"/>
      <c r="N25" s="274"/>
      <c r="O25" s="273"/>
      <c r="P25" s="1228" t="s">
        <v>406</v>
      </c>
      <c r="Q25" s="1228"/>
      <c r="R25" s="1228"/>
      <c r="S25" s="1228"/>
      <c r="T25" s="1228"/>
      <c r="U25" s="1228"/>
      <c r="V25" s="1228"/>
      <c r="W25" s="1228"/>
      <c r="X25" s="1229"/>
      <c r="AA25" s="272"/>
    </row>
    <row r="26" spans="2:27" ht="20.100000000000001" customHeight="1">
      <c r="B26" s="277"/>
      <c r="C26" s="1201" t="s">
        <v>405</v>
      </c>
      <c r="D26" s="1201"/>
      <c r="E26" s="1201"/>
      <c r="F26" s="1201"/>
      <c r="G26" s="1201"/>
      <c r="H26" s="1201"/>
      <c r="I26" s="1201"/>
      <c r="J26" s="1201"/>
      <c r="K26" s="1201"/>
      <c r="L26" s="1201"/>
      <c r="M26" s="1201"/>
      <c r="N26" s="1201"/>
      <c r="O26" s="1201"/>
      <c r="P26" s="1201"/>
      <c r="Q26" s="278"/>
      <c r="R26" s="278"/>
      <c r="S26" s="278"/>
      <c r="T26" s="278"/>
      <c r="U26" s="278"/>
      <c r="V26" s="278"/>
      <c r="W26" s="278"/>
      <c r="X26" s="279"/>
      <c r="AA26" s="272"/>
    </row>
    <row r="27" spans="2:27" ht="20.100000000000001" customHeight="1">
      <c r="B27" s="280"/>
      <c r="C27" s="1230"/>
      <c r="D27" s="1230"/>
      <c r="E27" s="1230"/>
      <c r="F27" s="1230"/>
      <c r="G27" s="1230"/>
      <c r="H27" s="1230"/>
      <c r="I27" s="1230"/>
      <c r="J27" s="1230"/>
      <c r="K27" s="1230"/>
      <c r="L27" s="1230"/>
      <c r="M27" s="1230"/>
      <c r="N27" s="1230"/>
      <c r="O27" s="1230"/>
      <c r="P27" s="1230"/>
      <c r="Q27" s="1230"/>
      <c r="R27" s="1230"/>
      <c r="S27" s="1230"/>
      <c r="T27" s="1230"/>
      <c r="U27" s="1230"/>
      <c r="V27" s="1230"/>
      <c r="W27" s="1230"/>
      <c r="X27" s="1231"/>
      <c r="AA27" s="272"/>
    </row>
    <row r="28" spans="2:27" ht="20.100000000000001" customHeight="1">
      <c r="B28" s="281"/>
      <c r="C28" s="1220" t="s">
        <v>404</v>
      </c>
      <c r="D28" s="1220"/>
      <c r="E28" s="1220"/>
      <c r="F28" s="1221"/>
      <c r="G28" s="1222" t="s">
        <v>85</v>
      </c>
      <c r="H28" s="1223"/>
      <c r="I28" s="1128"/>
      <c r="J28" s="1128"/>
      <c r="K28" s="1128"/>
      <c r="L28" s="1128"/>
      <c r="M28" s="1128"/>
      <c r="N28" s="1128"/>
      <c r="O28" s="1129"/>
      <c r="P28" s="1218" t="s">
        <v>86</v>
      </c>
      <c r="Q28" s="1219"/>
      <c r="R28" s="1128"/>
      <c r="S28" s="1128"/>
      <c r="T28" s="1128"/>
      <c r="U28" s="1128"/>
      <c r="V28" s="1128"/>
      <c r="W28" s="1128"/>
      <c r="X28" s="1129"/>
      <c r="AA28" s="272"/>
    </row>
    <row r="29" spans="2:27" ht="20.100000000000001" customHeight="1">
      <c r="B29" s="281"/>
      <c r="C29" s="1224" t="s">
        <v>403</v>
      </c>
      <c r="D29" s="1224"/>
      <c r="E29" s="1224"/>
      <c r="F29" s="1225"/>
      <c r="G29" s="1218" t="s">
        <v>85</v>
      </c>
      <c r="H29" s="1219"/>
      <c r="I29" s="1206"/>
      <c r="J29" s="1206"/>
      <c r="K29" s="1206"/>
      <c r="L29" s="1206"/>
      <c r="M29" s="1206"/>
      <c r="N29" s="1206"/>
      <c r="O29" s="1207"/>
      <c r="P29" s="270" t="s">
        <v>402</v>
      </c>
      <c r="Q29" s="1127"/>
      <c r="R29" s="1129"/>
      <c r="S29" s="1133" t="s">
        <v>401</v>
      </c>
      <c r="T29" s="1136"/>
      <c r="U29" s="1136"/>
      <c r="V29" s="1134"/>
      <c r="W29" s="1127"/>
      <c r="X29" s="1129"/>
      <c r="AA29" s="272"/>
    </row>
    <row r="30" spans="2:27" ht="20.100000000000001" customHeight="1">
      <c r="B30" s="280"/>
      <c r="C30" s="1226"/>
      <c r="D30" s="1226"/>
      <c r="E30" s="1226"/>
      <c r="F30" s="1227"/>
      <c r="G30" s="1218" t="s">
        <v>86</v>
      </c>
      <c r="H30" s="1219"/>
      <c r="I30" s="1128"/>
      <c r="J30" s="1128"/>
      <c r="K30" s="1128"/>
      <c r="L30" s="1128"/>
      <c r="M30" s="1128"/>
      <c r="N30" s="1128"/>
      <c r="O30" s="1129"/>
      <c r="P30" s="270" t="s">
        <v>402</v>
      </c>
      <c r="Q30" s="1127"/>
      <c r="R30" s="1129"/>
      <c r="S30" s="1133" t="s">
        <v>401</v>
      </c>
      <c r="T30" s="1136"/>
      <c r="U30" s="1136"/>
      <c r="V30" s="1134"/>
      <c r="W30" s="1127"/>
      <c r="X30" s="1129"/>
      <c r="AA30" s="272"/>
    </row>
    <row r="31" spans="2:27" ht="20.100000000000001" customHeight="1">
      <c r="B31" s="265"/>
      <c r="C31" s="1125" t="s">
        <v>400</v>
      </c>
      <c r="D31" s="1125"/>
      <c r="E31" s="1125"/>
      <c r="F31" s="1125"/>
      <c r="G31" s="1125"/>
      <c r="H31" s="1125"/>
      <c r="I31" s="1125"/>
      <c r="J31" s="1125"/>
      <c r="K31" s="1125"/>
      <c r="L31" s="1125"/>
      <c r="M31" s="1125"/>
      <c r="N31" s="1125"/>
      <c r="O31" s="1125"/>
      <c r="P31" s="1125"/>
      <c r="Q31" s="1125"/>
      <c r="R31" s="1125"/>
      <c r="S31" s="1125"/>
      <c r="T31" s="1125"/>
      <c r="U31" s="1125"/>
      <c r="V31" s="1125"/>
      <c r="W31" s="1125"/>
      <c r="X31" s="1126"/>
    </row>
    <row r="32" spans="2:27" ht="20.100000000000001" customHeight="1">
      <c r="B32" s="265"/>
      <c r="C32" s="1125" t="s">
        <v>399</v>
      </c>
      <c r="D32" s="1125"/>
      <c r="E32" s="1125"/>
      <c r="F32" s="1125"/>
      <c r="G32" s="1125"/>
      <c r="H32" s="1125"/>
      <c r="I32" s="1125"/>
      <c r="J32" s="1125"/>
      <c r="K32" s="1125"/>
      <c r="L32" s="1125"/>
      <c r="M32" s="1125"/>
      <c r="N32" s="1125"/>
      <c r="O32" s="1125"/>
      <c r="P32" s="1125"/>
      <c r="Q32" s="1125"/>
      <c r="R32" s="1125"/>
      <c r="S32" s="1125"/>
      <c r="T32" s="1125"/>
      <c r="U32" s="1125"/>
      <c r="V32" s="1125"/>
      <c r="W32" s="1125"/>
      <c r="X32" s="1126"/>
    </row>
    <row r="33" spans="2:25" ht="22.35" customHeight="1">
      <c r="B33" s="282" t="s">
        <v>30</v>
      </c>
      <c r="C33" s="1206"/>
      <c r="D33" s="1206"/>
      <c r="E33" s="1206"/>
      <c r="F33" s="1206"/>
      <c r="G33" s="1206"/>
      <c r="H33" s="1206"/>
      <c r="I33" s="1206"/>
      <c r="J33" s="1206"/>
      <c r="K33" s="1206"/>
      <c r="L33" s="1206"/>
      <c r="M33" s="1206"/>
      <c r="N33" s="1206"/>
      <c r="O33" s="1206"/>
      <c r="P33" s="1206"/>
      <c r="Q33" s="1206"/>
      <c r="R33" s="1206"/>
      <c r="S33" s="1206"/>
      <c r="T33" s="1206"/>
      <c r="U33" s="1206"/>
      <c r="V33" s="1206"/>
      <c r="W33" s="1206"/>
      <c r="X33" s="1207"/>
    </row>
    <row r="34" spans="2:25" ht="22.35" customHeight="1">
      <c r="B34" s="1208"/>
      <c r="C34" s="1209"/>
      <c r="D34" s="1209"/>
      <c r="E34" s="1209"/>
      <c r="F34" s="1209"/>
      <c r="G34" s="1209"/>
      <c r="H34" s="1209"/>
      <c r="I34" s="1209"/>
      <c r="J34" s="1209"/>
      <c r="K34" s="1209"/>
      <c r="L34" s="1209"/>
      <c r="M34" s="1209"/>
      <c r="N34" s="1209"/>
      <c r="O34" s="1209"/>
      <c r="P34" s="1209"/>
      <c r="Q34" s="1209"/>
      <c r="R34" s="1209"/>
      <c r="S34" s="1209"/>
      <c r="T34" s="1209"/>
      <c r="U34" s="1209"/>
      <c r="V34" s="1209"/>
      <c r="W34" s="1209"/>
      <c r="X34" s="1210"/>
    </row>
    <row r="35" spans="2:25" ht="20.100000000000001" customHeight="1">
      <c r="B35" s="1211" t="s">
        <v>398</v>
      </c>
      <c r="C35" s="1212"/>
      <c r="D35" s="1212"/>
      <c r="E35" s="1212"/>
      <c r="F35" s="1212"/>
      <c r="G35" s="1212"/>
      <c r="H35" s="1212"/>
      <c r="I35" s="1212"/>
      <c r="J35" s="1212"/>
      <c r="K35" s="1212"/>
      <c r="L35" s="1212"/>
      <c r="M35" s="1212"/>
      <c r="N35" s="1212"/>
      <c r="O35" s="1212"/>
      <c r="P35" s="1212"/>
      <c r="Q35" s="1212"/>
      <c r="R35" s="1212"/>
      <c r="S35" s="1212"/>
      <c r="T35" s="1212"/>
      <c r="U35" s="1212"/>
      <c r="V35" s="1212"/>
      <c r="W35" s="1212"/>
      <c r="X35" s="1213"/>
    </row>
    <row r="36" spans="2:25" ht="20.100000000000001" customHeight="1">
      <c r="B36" s="1214"/>
      <c r="C36" s="1215"/>
      <c r="D36" s="1215"/>
      <c r="E36" s="1215"/>
      <c r="F36" s="1215"/>
      <c r="G36" s="1215"/>
      <c r="H36" s="1215"/>
      <c r="I36" s="1215"/>
      <c r="J36" s="1215"/>
      <c r="K36" s="1215"/>
      <c r="L36" s="1215"/>
      <c r="M36" s="1215"/>
      <c r="N36" s="1215"/>
      <c r="O36" s="1215"/>
      <c r="P36" s="1215"/>
      <c r="Q36" s="1215"/>
      <c r="R36" s="1215"/>
      <c r="S36" s="1215"/>
      <c r="T36" s="1215"/>
      <c r="U36" s="1215"/>
      <c r="V36" s="1215"/>
      <c r="W36" s="1215"/>
      <c r="X36" s="1216"/>
    </row>
    <row r="37" spans="2:25" ht="15" customHeight="1">
      <c r="B37" s="283"/>
      <c r="C37" s="283"/>
      <c r="D37" s="283"/>
      <c r="E37" s="283"/>
      <c r="F37" s="283"/>
      <c r="G37" s="283"/>
      <c r="H37" s="283"/>
      <c r="I37" s="283"/>
      <c r="J37" s="283"/>
      <c r="K37" s="283"/>
      <c r="L37" s="283"/>
      <c r="M37" s="283"/>
      <c r="N37" s="283"/>
      <c r="O37" s="283"/>
      <c r="P37" s="283"/>
      <c r="Q37" s="283"/>
      <c r="R37" s="283"/>
      <c r="S37" s="283"/>
      <c r="T37" s="283"/>
      <c r="U37" s="283"/>
      <c r="V37" s="283"/>
      <c r="W37" s="283"/>
      <c r="X37" s="283"/>
    </row>
    <row r="38" spans="2:25" ht="2.1" customHeight="1">
      <c r="B38" s="1217"/>
      <c r="C38" s="1217"/>
      <c r="D38" s="1217"/>
      <c r="E38" s="1217"/>
      <c r="F38" s="1217"/>
      <c r="G38" s="1217"/>
      <c r="H38" s="1217"/>
      <c r="I38" s="1217"/>
      <c r="J38" s="1217"/>
      <c r="K38" s="1217"/>
      <c r="L38" s="1217"/>
      <c r="M38" s="1217"/>
      <c r="N38" s="1217"/>
      <c r="O38" s="1217"/>
      <c r="P38" s="1217"/>
      <c r="Q38" s="1217"/>
      <c r="R38" s="1217"/>
      <c r="S38" s="1217"/>
      <c r="T38" s="1217"/>
      <c r="U38" s="1217"/>
      <c r="V38" s="1217"/>
      <c r="W38" s="1217"/>
      <c r="X38" s="1217"/>
    </row>
    <row r="39" spans="2:25" ht="22.35" customHeight="1">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4"/>
    </row>
    <row r="40" spans="2:25" ht="21.9" customHeight="1">
      <c r="B40" s="1180" t="s">
        <v>397</v>
      </c>
      <c r="C40" s="1181"/>
      <c r="D40" s="1181"/>
      <c r="E40" s="1181"/>
      <c r="F40" s="1181"/>
      <c r="G40" s="1181"/>
      <c r="H40" s="1181"/>
      <c r="I40" s="1181"/>
      <c r="J40" s="1181"/>
      <c r="K40" s="1181"/>
      <c r="L40" s="1181"/>
      <c r="M40" s="1181"/>
      <c r="N40" s="1181"/>
      <c r="O40" s="1181"/>
      <c r="P40" s="1181"/>
      <c r="Q40" s="1181"/>
      <c r="R40" s="1181"/>
      <c r="S40" s="1181"/>
      <c r="T40" s="1181"/>
      <c r="U40" s="1181"/>
      <c r="V40" s="1181"/>
      <c r="W40" s="1181"/>
      <c r="X40" s="1182"/>
    </row>
    <row r="41" spans="2:25" ht="15.9" customHeight="1">
      <c r="B41" s="1161" t="s">
        <v>396</v>
      </c>
      <c r="C41" s="1162"/>
      <c r="D41" s="1162"/>
      <c r="E41" s="1162"/>
      <c r="F41" s="1162"/>
      <c r="G41" s="1162"/>
      <c r="H41" s="1162"/>
      <c r="I41" s="1162"/>
      <c r="J41" s="1162"/>
      <c r="K41" s="1162"/>
      <c r="L41" s="1162"/>
      <c r="M41" s="1162"/>
      <c r="N41" s="1162"/>
      <c r="O41" s="1162"/>
      <c r="P41" s="268"/>
      <c r="Q41" s="1163" t="s">
        <v>371</v>
      </c>
      <c r="R41" s="1163"/>
      <c r="S41" s="1163"/>
      <c r="T41" s="268"/>
      <c r="U41" s="1163" t="s">
        <v>277</v>
      </c>
      <c r="V41" s="1163"/>
      <c r="W41" s="1163"/>
      <c r="X41" s="1164"/>
    </row>
    <row r="42" spans="2:25" ht="20.100000000000001" customHeight="1">
      <c r="B42" s="266"/>
      <c r="C42" s="1141" t="s">
        <v>395</v>
      </c>
      <c r="D42" s="1141"/>
      <c r="E42" s="1141"/>
      <c r="F42" s="1141"/>
      <c r="G42" s="1141"/>
      <c r="H42" s="1141"/>
      <c r="I42" s="1141"/>
      <c r="J42" s="1141"/>
      <c r="K42" s="1141"/>
      <c r="L42" s="1141"/>
      <c r="M42" s="1141"/>
      <c r="N42" s="1141"/>
      <c r="O42" s="1141"/>
      <c r="P42" s="1141"/>
      <c r="Q42" s="1141"/>
      <c r="R42" s="1141"/>
      <c r="S42" s="1141"/>
      <c r="T42" s="1141"/>
      <c r="U42" s="1141"/>
      <c r="V42" s="1141"/>
      <c r="W42" s="1141"/>
      <c r="X42" s="1142"/>
    </row>
    <row r="43" spans="2:25" ht="15.9" customHeight="1">
      <c r="B43" s="1161" t="s">
        <v>394</v>
      </c>
      <c r="C43" s="1162"/>
      <c r="D43" s="1162"/>
      <c r="E43" s="1162"/>
      <c r="F43" s="1162"/>
      <c r="G43" s="1162"/>
      <c r="H43" s="1162"/>
      <c r="I43" s="1162"/>
      <c r="J43" s="1162"/>
      <c r="K43" s="1162"/>
      <c r="L43" s="1162"/>
      <c r="M43" s="1162"/>
      <c r="N43" s="1162"/>
      <c r="O43" s="1162"/>
      <c r="P43" s="268"/>
      <c r="Q43" s="1163" t="s">
        <v>371</v>
      </c>
      <c r="R43" s="1163"/>
      <c r="S43" s="1163"/>
      <c r="T43" s="268"/>
      <c r="U43" s="1163" t="s">
        <v>277</v>
      </c>
      <c r="V43" s="1163"/>
      <c r="W43" s="1163"/>
      <c r="X43" s="1164"/>
    </row>
    <row r="44" spans="2:25" s="285" customFormat="1" ht="15.9" customHeight="1">
      <c r="B44" s="333" t="s">
        <v>393</v>
      </c>
      <c r="C44" s="334"/>
      <c r="D44" s="334"/>
      <c r="E44" s="334"/>
      <c r="F44" s="334"/>
      <c r="G44" s="334"/>
      <c r="H44" s="334"/>
      <c r="I44" s="334"/>
      <c r="J44" s="334"/>
      <c r="K44" s="334"/>
      <c r="L44" s="334"/>
      <c r="N44" s="286"/>
      <c r="O44" s="213" t="s">
        <v>75</v>
      </c>
      <c r="P44" s="286"/>
      <c r="Q44" s="335" t="s">
        <v>87</v>
      </c>
      <c r="R44" s="286"/>
      <c r="S44" s="335" t="s">
        <v>74</v>
      </c>
      <c r="V44" s="335"/>
      <c r="W44" s="286"/>
      <c r="X44" s="287"/>
    </row>
    <row r="45" spans="2:25" ht="17.100000000000001" customHeight="1">
      <c r="B45" s="1203" t="s">
        <v>392</v>
      </c>
      <c r="C45" s="1204"/>
      <c r="D45" s="1204"/>
      <c r="E45" s="1204"/>
      <c r="F45" s="1204"/>
      <c r="G45" s="1204"/>
      <c r="H45" s="1204"/>
      <c r="I45" s="1204"/>
      <c r="J45" s="1204"/>
      <c r="K45" s="1204"/>
      <c r="L45" s="1204"/>
      <c r="M45" s="1204"/>
      <c r="N45" s="1204"/>
      <c r="O45" s="1204"/>
      <c r="P45" s="1204"/>
      <c r="Q45" s="1204"/>
      <c r="R45" s="1204"/>
      <c r="S45" s="1204"/>
      <c r="T45" s="1204"/>
      <c r="U45" s="1204"/>
      <c r="V45" s="1204"/>
      <c r="W45" s="1204"/>
      <c r="X45" s="1205"/>
    </row>
    <row r="46" spans="2:25" ht="17.100000000000001" customHeight="1">
      <c r="B46" s="1203"/>
      <c r="C46" s="1204"/>
      <c r="D46" s="1204"/>
      <c r="E46" s="1204"/>
      <c r="F46" s="1204"/>
      <c r="G46" s="1204"/>
      <c r="H46" s="1204"/>
      <c r="I46" s="1204"/>
      <c r="J46" s="1204"/>
      <c r="K46" s="1204"/>
      <c r="L46" s="1204"/>
      <c r="M46" s="1204"/>
      <c r="N46" s="1204"/>
      <c r="O46" s="1204"/>
      <c r="P46" s="1204"/>
      <c r="Q46" s="1204"/>
      <c r="R46" s="1204"/>
      <c r="S46" s="1204"/>
      <c r="T46" s="1204"/>
      <c r="U46" s="1204"/>
      <c r="V46" s="1204"/>
      <c r="W46" s="1204"/>
      <c r="X46" s="1205"/>
    </row>
    <row r="47" spans="2:25" ht="17.100000000000001" customHeight="1">
      <c r="B47" s="1203"/>
      <c r="C47" s="1204"/>
      <c r="D47" s="1204"/>
      <c r="E47" s="1204"/>
      <c r="F47" s="1204"/>
      <c r="G47" s="1204"/>
      <c r="H47" s="1204"/>
      <c r="I47" s="1204"/>
      <c r="J47" s="1204"/>
      <c r="K47" s="1204"/>
      <c r="L47" s="1204"/>
      <c r="M47" s="1204"/>
      <c r="N47" s="1204"/>
      <c r="O47" s="1204"/>
      <c r="P47" s="1204"/>
      <c r="Q47" s="1204"/>
      <c r="R47" s="1204"/>
      <c r="S47" s="1204"/>
      <c r="T47" s="1204"/>
      <c r="U47" s="1204"/>
      <c r="V47" s="1204"/>
      <c r="W47" s="1204"/>
      <c r="X47" s="1205"/>
    </row>
    <row r="48" spans="2:25" ht="17.100000000000001" customHeight="1">
      <c r="B48" s="1203"/>
      <c r="C48" s="1204"/>
      <c r="D48" s="1204"/>
      <c r="E48" s="1204"/>
      <c r="F48" s="1204"/>
      <c r="G48" s="1204"/>
      <c r="H48" s="1204"/>
      <c r="I48" s="1204"/>
      <c r="J48" s="1204"/>
      <c r="K48" s="1204"/>
      <c r="L48" s="1204"/>
      <c r="M48" s="1204"/>
      <c r="N48" s="1204"/>
      <c r="O48" s="1204"/>
      <c r="P48" s="1204"/>
      <c r="Q48" s="1204"/>
      <c r="R48" s="1204"/>
      <c r="S48" s="1204"/>
      <c r="T48" s="1204"/>
      <c r="U48" s="1204"/>
      <c r="V48" s="1204"/>
      <c r="W48" s="1204"/>
      <c r="X48" s="1205"/>
    </row>
    <row r="49" spans="2:24" ht="25.5" customHeight="1">
      <c r="B49" s="1203"/>
      <c r="C49" s="1204"/>
      <c r="D49" s="1204"/>
      <c r="E49" s="1204"/>
      <c r="F49" s="1204"/>
      <c r="G49" s="1204"/>
      <c r="H49" s="1204"/>
      <c r="I49" s="1204"/>
      <c r="J49" s="1204"/>
      <c r="K49" s="1204"/>
      <c r="L49" s="1204"/>
      <c r="M49" s="1204"/>
      <c r="N49" s="1204"/>
      <c r="O49" s="1204"/>
      <c r="P49" s="1204"/>
      <c r="Q49" s="1204"/>
      <c r="R49" s="1204"/>
      <c r="S49" s="1204"/>
      <c r="T49" s="1204"/>
      <c r="U49" s="1204"/>
      <c r="V49" s="1204"/>
      <c r="W49" s="1204"/>
      <c r="X49" s="1205"/>
    </row>
    <row r="50" spans="2:24" s="288" customFormat="1" ht="24.9" customHeight="1">
      <c r="B50" s="1191" t="s">
        <v>380</v>
      </c>
      <c r="C50" s="1192"/>
      <c r="D50" s="1192"/>
      <c r="E50" s="1192"/>
      <c r="F50" s="1192"/>
      <c r="G50" s="1192"/>
      <c r="H50" s="1192"/>
      <c r="I50" s="1192"/>
      <c r="J50" s="1192"/>
      <c r="K50" s="1192"/>
      <c r="L50" s="1192"/>
      <c r="M50" s="1192"/>
      <c r="N50" s="1192"/>
      <c r="O50" s="1192"/>
      <c r="P50" s="1192"/>
      <c r="Q50" s="1192"/>
      <c r="R50" s="1192"/>
      <c r="S50" s="1192"/>
      <c r="T50" s="1192"/>
      <c r="U50" s="1192"/>
      <c r="V50" s="1192"/>
      <c r="W50" s="1192"/>
      <c r="X50" s="1193"/>
    </row>
    <row r="51" spans="2:24" ht="15.9" customHeight="1">
      <c r="B51" s="1137" t="s">
        <v>391</v>
      </c>
      <c r="C51" s="1138"/>
      <c r="D51" s="1138"/>
      <c r="E51" s="1138"/>
      <c r="F51" s="1138"/>
      <c r="G51" s="1138"/>
      <c r="H51" s="1138"/>
      <c r="I51" s="1138"/>
      <c r="J51" s="1138"/>
      <c r="K51" s="1138"/>
      <c r="L51" s="1138"/>
      <c r="M51" s="1138"/>
      <c r="N51" s="1138"/>
      <c r="O51" s="1138"/>
      <c r="P51" s="268"/>
      <c r="Q51" s="1194" t="s">
        <v>371</v>
      </c>
      <c r="R51" s="1194"/>
      <c r="S51" s="1194"/>
      <c r="T51" s="268"/>
      <c r="U51" s="1194" t="s">
        <v>277</v>
      </c>
      <c r="V51" s="1194"/>
      <c r="W51" s="1194"/>
      <c r="X51" s="1195"/>
    </row>
    <row r="52" spans="2:24" ht="20.100000000000001" customHeight="1">
      <c r="B52" s="289"/>
      <c r="C52" s="1201" t="s">
        <v>390</v>
      </c>
      <c r="D52" s="1201"/>
      <c r="E52" s="1201"/>
      <c r="F52" s="1201"/>
      <c r="G52" s="1201"/>
      <c r="H52" s="1201"/>
      <c r="I52" s="1201"/>
      <c r="J52" s="1201"/>
      <c r="K52" s="1201"/>
      <c r="L52" s="1201"/>
      <c r="M52" s="1201"/>
      <c r="N52" s="1201"/>
      <c r="O52" s="1201"/>
      <c r="P52" s="1201"/>
      <c r="Q52" s="1201"/>
      <c r="R52" s="1201"/>
      <c r="S52" s="1201"/>
      <c r="T52" s="1201"/>
      <c r="U52" s="1201"/>
      <c r="V52" s="1201"/>
      <c r="W52" s="1201"/>
      <c r="X52" s="1202"/>
    </row>
    <row r="53" spans="2:24" ht="20.100000000000001" customHeight="1">
      <c r="B53" s="1140" t="s">
        <v>387</v>
      </c>
      <c r="C53" s="1141"/>
      <c r="D53" s="1121"/>
      <c r="E53" s="1121"/>
      <c r="F53" s="1121"/>
      <c r="G53" s="1121"/>
      <c r="H53" s="1121"/>
      <c r="I53" s="1121"/>
      <c r="J53" s="1121"/>
      <c r="K53" s="1121"/>
      <c r="L53" s="1121"/>
      <c r="M53" s="1121"/>
      <c r="N53" s="1121"/>
      <c r="O53" s="1121"/>
      <c r="P53" s="1121"/>
      <c r="Q53" s="1121"/>
      <c r="R53" s="1121"/>
      <c r="S53" s="1121"/>
      <c r="T53" s="1121"/>
      <c r="U53" s="1121"/>
      <c r="V53" s="1121"/>
      <c r="W53" s="1121"/>
      <c r="X53" s="1122"/>
    </row>
    <row r="54" spans="2:24" ht="20.100000000000001" customHeight="1">
      <c r="B54" s="290"/>
      <c r="C54" s="1196" t="s">
        <v>389</v>
      </c>
      <c r="D54" s="1196"/>
      <c r="E54" s="1196"/>
      <c r="F54" s="1196"/>
      <c r="G54" s="1196"/>
      <c r="H54" s="1196"/>
      <c r="I54" s="1196"/>
      <c r="J54" s="1196"/>
      <c r="K54" s="1196"/>
      <c r="L54" s="1196"/>
      <c r="M54" s="1196"/>
      <c r="N54" s="1196"/>
      <c r="O54" s="1196"/>
      <c r="P54" s="1196"/>
      <c r="Q54" s="1196"/>
      <c r="R54" s="1196"/>
      <c r="S54" s="1196"/>
      <c r="T54" s="1196"/>
      <c r="U54" s="1196"/>
      <c r="V54" s="1196"/>
      <c r="W54" s="1196"/>
      <c r="X54" s="1197"/>
    </row>
    <row r="55" spans="2:24" ht="20.100000000000001" customHeight="1">
      <c r="B55" s="1140" t="s">
        <v>387</v>
      </c>
      <c r="C55" s="1141"/>
      <c r="D55" s="1121"/>
      <c r="E55" s="1121"/>
      <c r="F55" s="1121"/>
      <c r="G55" s="1121"/>
      <c r="H55" s="1121"/>
      <c r="I55" s="1121"/>
      <c r="J55" s="1121"/>
      <c r="K55" s="1121"/>
      <c r="L55" s="1121"/>
      <c r="M55" s="1121"/>
      <c r="N55" s="1121"/>
      <c r="O55" s="1121"/>
      <c r="P55" s="1121"/>
      <c r="Q55" s="1121"/>
      <c r="R55" s="1121"/>
      <c r="S55" s="1121"/>
      <c r="T55" s="1121"/>
      <c r="U55" s="1121"/>
      <c r="V55" s="1121"/>
      <c r="W55" s="1121"/>
      <c r="X55" s="1122"/>
    </row>
    <row r="56" spans="2:24" ht="20.100000000000001" customHeight="1">
      <c r="B56" s="290"/>
      <c r="C56" s="1196" t="s">
        <v>388</v>
      </c>
      <c r="D56" s="1196"/>
      <c r="E56" s="1196"/>
      <c r="F56" s="1196"/>
      <c r="G56" s="1196"/>
      <c r="H56" s="1196"/>
      <c r="I56" s="1196"/>
      <c r="J56" s="1196"/>
      <c r="K56" s="1196"/>
      <c r="L56" s="1196"/>
      <c r="M56" s="1196"/>
      <c r="N56" s="1196"/>
      <c r="O56" s="1196"/>
      <c r="P56" s="1196"/>
      <c r="Q56" s="1196"/>
      <c r="R56" s="1196"/>
      <c r="S56" s="1196"/>
      <c r="T56" s="1196"/>
      <c r="U56" s="1196"/>
      <c r="V56" s="1196"/>
      <c r="W56" s="1196"/>
      <c r="X56" s="1197"/>
    </row>
    <row r="57" spans="2:24" ht="20.100000000000001" customHeight="1">
      <c r="B57" s="1140" t="s">
        <v>387</v>
      </c>
      <c r="C57" s="1141"/>
      <c r="D57" s="1121"/>
      <c r="E57" s="1121"/>
      <c r="F57" s="1121"/>
      <c r="G57" s="1121"/>
      <c r="H57" s="1121"/>
      <c r="I57" s="1121"/>
      <c r="J57" s="1121"/>
      <c r="K57" s="1121"/>
      <c r="L57" s="1121"/>
      <c r="M57" s="1121"/>
      <c r="N57" s="1121"/>
      <c r="O57" s="1121"/>
      <c r="P57" s="1121"/>
      <c r="Q57" s="1121"/>
      <c r="R57" s="1121"/>
      <c r="S57" s="1121"/>
      <c r="T57" s="1121"/>
      <c r="U57" s="1121"/>
      <c r="V57" s="1121"/>
      <c r="W57" s="1121"/>
      <c r="X57" s="1122"/>
    </row>
    <row r="58" spans="2:24" ht="24.9" customHeight="1">
      <c r="B58" s="1198" t="s">
        <v>386</v>
      </c>
      <c r="C58" s="1199"/>
      <c r="D58" s="1199"/>
      <c r="E58" s="1199"/>
      <c r="F58" s="1199"/>
      <c r="G58" s="1199"/>
      <c r="H58" s="1199"/>
      <c r="I58" s="1199"/>
      <c r="J58" s="1199"/>
      <c r="K58" s="1199"/>
      <c r="L58" s="1199"/>
      <c r="M58" s="1199"/>
      <c r="N58" s="1199"/>
      <c r="O58" s="1199"/>
      <c r="P58" s="1199"/>
      <c r="Q58" s="1199"/>
      <c r="R58" s="1199"/>
      <c r="S58" s="1199"/>
      <c r="T58" s="1199"/>
      <c r="U58" s="1199"/>
      <c r="V58" s="1199"/>
      <c r="W58" s="1199"/>
      <c r="X58" s="1200"/>
    </row>
    <row r="59" spans="2:24" ht="15.9" customHeight="1">
      <c r="B59" s="1161" t="s">
        <v>385</v>
      </c>
      <c r="C59" s="1162"/>
      <c r="D59" s="1162"/>
      <c r="E59" s="1162"/>
      <c r="F59" s="1162"/>
      <c r="G59" s="1162"/>
      <c r="H59" s="1162"/>
      <c r="I59" s="1162"/>
      <c r="J59" s="1162"/>
      <c r="K59" s="1162"/>
      <c r="L59" s="1162"/>
      <c r="M59" s="1162"/>
      <c r="N59" s="1162"/>
      <c r="O59" s="1162"/>
      <c r="P59" s="268"/>
      <c r="Q59" s="1163" t="s">
        <v>371</v>
      </c>
      <c r="R59" s="1163"/>
      <c r="S59" s="1163"/>
      <c r="T59" s="268"/>
      <c r="U59" s="1163" t="s">
        <v>277</v>
      </c>
      <c r="V59" s="1163"/>
      <c r="W59" s="1163"/>
      <c r="X59" s="1164"/>
    </row>
    <row r="60" spans="2:24" ht="24.9" customHeight="1">
      <c r="B60" s="266"/>
      <c r="C60" s="1183" t="s">
        <v>384</v>
      </c>
      <c r="D60" s="1183"/>
      <c r="E60" s="1183"/>
      <c r="F60" s="1183"/>
      <c r="G60" s="1183"/>
      <c r="H60" s="1183"/>
      <c r="I60" s="1183"/>
      <c r="J60" s="1183"/>
      <c r="K60" s="1183"/>
      <c r="L60" s="1183"/>
      <c r="M60" s="1183"/>
      <c r="N60" s="1183"/>
      <c r="O60" s="1183"/>
      <c r="P60" s="1183"/>
      <c r="Q60" s="1183"/>
      <c r="R60" s="1183"/>
      <c r="S60" s="1183"/>
      <c r="T60" s="1183"/>
      <c r="U60" s="1183"/>
      <c r="V60" s="1183"/>
      <c r="W60" s="1183"/>
      <c r="X60" s="1184"/>
    </row>
    <row r="61" spans="2:24" ht="18.899999999999999" customHeight="1">
      <c r="B61" s="1146" t="s">
        <v>383</v>
      </c>
      <c r="C61" s="1147"/>
      <c r="D61" s="1147"/>
      <c r="E61" s="1147"/>
      <c r="F61" s="1147"/>
      <c r="G61" s="1147"/>
      <c r="H61" s="1147"/>
      <c r="I61" s="1147"/>
      <c r="J61" s="1147"/>
      <c r="K61" s="1147"/>
      <c r="L61" s="1147"/>
      <c r="M61" s="1147"/>
      <c r="N61" s="1147"/>
      <c r="O61" s="1147"/>
      <c r="P61" s="1147"/>
      <c r="Q61" s="1147"/>
      <c r="R61" s="1147"/>
      <c r="S61" s="1147"/>
      <c r="T61" s="1147"/>
      <c r="U61" s="1147"/>
      <c r="V61" s="1147"/>
      <c r="W61" s="1147"/>
      <c r="X61" s="1148"/>
    </row>
    <row r="62" spans="2:24" ht="18.899999999999999" customHeight="1">
      <c r="B62" s="1185"/>
      <c r="C62" s="1186"/>
      <c r="D62" s="1186"/>
      <c r="E62" s="1186"/>
      <c r="F62" s="1186"/>
      <c r="G62" s="1186"/>
      <c r="H62" s="1186"/>
      <c r="I62" s="1186"/>
      <c r="J62" s="1186"/>
      <c r="K62" s="1186"/>
      <c r="L62" s="1186"/>
      <c r="M62" s="1186"/>
      <c r="N62" s="1186"/>
      <c r="O62" s="1186"/>
      <c r="P62" s="1186"/>
      <c r="Q62" s="1186"/>
      <c r="R62" s="1186"/>
      <c r="S62" s="1186"/>
      <c r="T62" s="1186"/>
      <c r="U62" s="1186"/>
      <c r="V62" s="1186"/>
      <c r="W62" s="1186"/>
      <c r="X62" s="1187"/>
    </row>
    <row r="63" spans="2:24" ht="18.899999999999999" customHeight="1">
      <c r="B63" s="1185"/>
      <c r="C63" s="1186"/>
      <c r="D63" s="1186"/>
      <c r="E63" s="1186"/>
      <c r="F63" s="1186"/>
      <c r="G63" s="1186"/>
      <c r="H63" s="1186"/>
      <c r="I63" s="1186"/>
      <c r="J63" s="1186"/>
      <c r="K63" s="1186"/>
      <c r="L63" s="1186"/>
      <c r="M63" s="1186"/>
      <c r="N63" s="1186"/>
      <c r="O63" s="1186"/>
      <c r="P63" s="1186"/>
      <c r="Q63" s="1186"/>
      <c r="R63" s="1186"/>
      <c r="S63" s="1186"/>
      <c r="T63" s="1186"/>
      <c r="U63" s="1186"/>
      <c r="V63" s="1186"/>
      <c r="W63" s="1186"/>
      <c r="X63" s="1187"/>
    </row>
    <row r="64" spans="2:24" ht="18.899999999999999" customHeight="1">
      <c r="B64" s="1185"/>
      <c r="C64" s="1186"/>
      <c r="D64" s="1186"/>
      <c r="E64" s="1186"/>
      <c r="F64" s="1186"/>
      <c r="G64" s="1186"/>
      <c r="H64" s="1186"/>
      <c r="I64" s="1186"/>
      <c r="J64" s="1186"/>
      <c r="K64" s="1186"/>
      <c r="L64" s="1186"/>
      <c r="M64" s="1186"/>
      <c r="N64" s="1186"/>
      <c r="O64" s="1186"/>
      <c r="P64" s="1186"/>
      <c r="Q64" s="1186"/>
      <c r="R64" s="1186"/>
      <c r="S64" s="1186"/>
      <c r="T64" s="1186"/>
      <c r="U64" s="1186"/>
      <c r="V64" s="1186"/>
      <c r="W64" s="1186"/>
      <c r="X64" s="1187"/>
    </row>
    <row r="65" spans="2:25" ht="18.899999999999999" customHeight="1">
      <c r="B65" s="1188"/>
      <c r="C65" s="1189"/>
      <c r="D65" s="1189"/>
      <c r="E65" s="1189"/>
      <c r="F65" s="1189"/>
      <c r="G65" s="1189"/>
      <c r="H65" s="1189"/>
      <c r="I65" s="1189"/>
      <c r="J65" s="1189"/>
      <c r="K65" s="1189"/>
      <c r="L65" s="1189"/>
      <c r="M65" s="1189"/>
      <c r="N65" s="1189"/>
      <c r="O65" s="1189"/>
      <c r="P65" s="1189"/>
      <c r="Q65" s="1189"/>
      <c r="R65" s="1189"/>
      <c r="S65" s="1189"/>
      <c r="T65" s="1189"/>
      <c r="U65" s="1189"/>
      <c r="V65" s="1189"/>
      <c r="W65" s="1189"/>
      <c r="X65" s="1190"/>
    </row>
    <row r="66" spans="2:25" ht="20.100000000000001" customHeight="1">
      <c r="B66" s="265"/>
      <c r="C66" s="1125" t="s">
        <v>382</v>
      </c>
      <c r="D66" s="1125"/>
      <c r="E66" s="1125"/>
      <c r="F66" s="1125"/>
      <c r="G66" s="1125"/>
      <c r="H66" s="1125"/>
      <c r="I66" s="1125"/>
      <c r="J66" s="1125"/>
      <c r="K66" s="1125"/>
      <c r="L66" s="1125"/>
      <c r="M66" s="1125"/>
      <c r="N66" s="1125"/>
      <c r="O66" s="1125"/>
      <c r="Q66" s="1125" t="s">
        <v>381</v>
      </c>
      <c r="R66" s="1125"/>
      <c r="S66" s="1125"/>
      <c r="T66" s="1125"/>
      <c r="U66" s="1125"/>
      <c r="V66" s="1125"/>
      <c r="W66" s="1125"/>
      <c r="X66" s="1126"/>
    </row>
    <row r="67" spans="2:25" ht="24.9" customHeight="1">
      <c r="B67" s="1191" t="s">
        <v>380</v>
      </c>
      <c r="C67" s="1192"/>
      <c r="D67" s="1192"/>
      <c r="E67" s="1192"/>
      <c r="F67" s="1192"/>
      <c r="G67" s="1192"/>
      <c r="H67" s="1192"/>
      <c r="I67" s="1192"/>
      <c r="J67" s="1192"/>
      <c r="K67" s="1192"/>
      <c r="L67" s="1192"/>
      <c r="M67" s="1192"/>
      <c r="N67" s="1192"/>
      <c r="O67" s="1192"/>
      <c r="P67" s="1192"/>
      <c r="Q67" s="1192"/>
      <c r="R67" s="1192"/>
      <c r="S67" s="1192"/>
      <c r="T67" s="1192"/>
      <c r="U67" s="1192"/>
      <c r="V67" s="1192"/>
      <c r="W67" s="1192"/>
      <c r="X67" s="1193"/>
    </row>
    <row r="68" spans="2:25" ht="15.9" customHeight="1">
      <c r="B68" s="1137" t="s">
        <v>379</v>
      </c>
      <c r="C68" s="1138"/>
      <c r="D68" s="1138"/>
      <c r="E68" s="1138"/>
      <c r="F68" s="1138"/>
      <c r="G68" s="1138"/>
      <c r="H68" s="1138"/>
      <c r="I68" s="1138"/>
      <c r="J68" s="1138"/>
      <c r="K68" s="1138"/>
      <c r="L68" s="1138"/>
      <c r="M68" s="1138"/>
      <c r="N68" s="1138"/>
      <c r="O68" s="1138"/>
      <c r="P68" s="264"/>
      <c r="Q68" s="1194" t="s">
        <v>371</v>
      </c>
      <c r="R68" s="1194"/>
      <c r="S68" s="1194"/>
      <c r="T68" s="264"/>
      <c r="U68" s="1194" t="s">
        <v>277</v>
      </c>
      <c r="V68" s="1194"/>
      <c r="W68" s="1194"/>
      <c r="X68" s="1195"/>
    </row>
    <row r="69" spans="2:25" ht="20.100000000000001" customHeight="1">
      <c r="B69" s="1172" t="s">
        <v>378</v>
      </c>
      <c r="C69" s="1173"/>
      <c r="D69" s="1173"/>
      <c r="E69" s="1173"/>
      <c r="F69" s="1173"/>
      <c r="G69" s="1173"/>
      <c r="H69" s="1173"/>
      <c r="I69" s="1173"/>
      <c r="J69" s="1173"/>
      <c r="K69" s="1173"/>
      <c r="L69" s="1173"/>
      <c r="M69" s="1173"/>
      <c r="N69" s="1173"/>
      <c r="O69" s="1173"/>
      <c r="P69" s="1173"/>
      <c r="Q69" s="1173"/>
      <c r="R69" s="1173"/>
      <c r="S69" s="1173"/>
      <c r="T69" s="1173"/>
      <c r="U69" s="1173"/>
      <c r="V69" s="1173"/>
      <c r="W69" s="1173"/>
      <c r="X69" s="1174"/>
    </row>
    <row r="70" spans="2:25" ht="20.100000000000001" customHeight="1">
      <c r="B70" s="1172"/>
      <c r="C70" s="1173"/>
      <c r="D70" s="1173"/>
      <c r="E70" s="1173"/>
      <c r="F70" s="1173"/>
      <c r="G70" s="1173"/>
      <c r="H70" s="1173"/>
      <c r="I70" s="1173"/>
      <c r="J70" s="1173"/>
      <c r="K70" s="1173"/>
      <c r="L70" s="1173"/>
      <c r="M70" s="1173"/>
      <c r="N70" s="1173"/>
      <c r="O70" s="1173"/>
      <c r="P70" s="1173"/>
      <c r="Q70" s="1173"/>
      <c r="R70" s="1173"/>
      <c r="S70" s="1173"/>
      <c r="T70" s="1173"/>
      <c r="U70" s="1173"/>
      <c r="V70" s="1173"/>
      <c r="W70" s="1173"/>
      <c r="X70" s="1174"/>
    </row>
    <row r="71" spans="2:25" ht="24" customHeight="1">
      <c r="B71" s="277"/>
      <c r="C71" s="1175" t="s">
        <v>377</v>
      </c>
      <c r="D71" s="1176"/>
      <c r="E71" s="1176"/>
      <c r="F71" s="1176"/>
      <c r="G71" s="1176"/>
      <c r="H71" s="1176"/>
      <c r="I71" s="1176"/>
      <c r="J71" s="1176"/>
      <c r="K71" s="1176"/>
      <c r="L71" s="1176"/>
      <c r="M71" s="1176"/>
      <c r="N71" s="1176"/>
      <c r="O71" s="1176"/>
      <c r="P71" s="1176"/>
      <c r="Q71" s="1176"/>
      <c r="R71" s="1176"/>
      <c r="S71" s="1176"/>
      <c r="T71" s="1176"/>
      <c r="U71" s="1176"/>
      <c r="V71" s="1176"/>
      <c r="W71" s="1176"/>
      <c r="X71" s="1177"/>
    </row>
    <row r="72" spans="2:25" ht="24" customHeight="1">
      <c r="B72" s="277"/>
      <c r="C72" s="1176" t="s">
        <v>376</v>
      </c>
      <c r="D72" s="1176"/>
      <c r="E72" s="1176"/>
      <c r="F72" s="1176"/>
      <c r="G72" s="1176"/>
      <c r="H72" s="1176"/>
      <c r="I72" s="1176"/>
      <c r="J72" s="1176"/>
      <c r="K72" s="1176"/>
      <c r="L72" s="1176"/>
      <c r="M72" s="1176"/>
      <c r="N72" s="1176"/>
      <c r="O72" s="1176"/>
      <c r="P72" s="1176"/>
      <c r="Q72" s="1176"/>
      <c r="R72" s="1176"/>
      <c r="S72" s="1176"/>
      <c r="T72" s="1176"/>
      <c r="U72" s="1176"/>
      <c r="V72" s="1176"/>
      <c r="W72" s="1176"/>
      <c r="X72" s="1177"/>
    </row>
    <row r="73" spans="2:25" ht="45" customHeight="1">
      <c r="B73" s="277"/>
      <c r="C73" s="1176" t="s">
        <v>375</v>
      </c>
      <c r="D73" s="1176"/>
      <c r="E73" s="1176"/>
      <c r="F73" s="1176"/>
      <c r="G73" s="1176"/>
      <c r="H73" s="1176"/>
      <c r="I73" s="1176"/>
      <c r="J73" s="1176"/>
      <c r="K73" s="1176"/>
      <c r="L73" s="1176"/>
      <c r="M73" s="1176"/>
      <c r="N73" s="1176"/>
      <c r="O73" s="1176"/>
      <c r="P73" s="1176"/>
      <c r="Q73" s="1176"/>
      <c r="R73" s="1176"/>
      <c r="S73" s="1176"/>
      <c r="T73" s="1176"/>
      <c r="U73" s="1176"/>
      <c r="V73" s="1176"/>
      <c r="W73" s="1176"/>
      <c r="X73" s="1177"/>
    </row>
    <row r="74" spans="2:25" ht="35.1" customHeight="1">
      <c r="B74" s="280"/>
      <c r="C74" s="1178" t="s">
        <v>374</v>
      </c>
      <c r="D74" s="1178"/>
      <c r="E74" s="1178"/>
      <c r="F74" s="1178"/>
      <c r="G74" s="1178"/>
      <c r="H74" s="1178"/>
      <c r="I74" s="1178"/>
      <c r="J74" s="1178"/>
      <c r="K74" s="1178"/>
      <c r="L74" s="1178"/>
      <c r="M74" s="1178"/>
      <c r="N74" s="1178"/>
      <c r="O74" s="1178"/>
      <c r="P74" s="1178"/>
      <c r="Q74" s="1178"/>
      <c r="R74" s="1178"/>
      <c r="S74" s="1178"/>
      <c r="T74" s="1178"/>
      <c r="U74" s="1178"/>
      <c r="V74" s="1178"/>
      <c r="W74" s="1178"/>
      <c r="X74" s="1179"/>
    </row>
    <row r="75" spans="2:25" ht="19.5" hidden="1" customHeight="1">
      <c r="B75" s="283"/>
      <c r="C75" s="283"/>
      <c r="D75" s="283"/>
      <c r="E75" s="283"/>
      <c r="F75" s="283"/>
      <c r="G75" s="283"/>
      <c r="H75" s="283"/>
      <c r="I75" s="283"/>
      <c r="J75" s="283"/>
      <c r="K75" s="283"/>
      <c r="L75" s="283"/>
      <c r="M75" s="283"/>
      <c r="N75" s="283"/>
      <c r="O75" s="283"/>
      <c r="P75" s="283"/>
      <c r="Q75" s="283"/>
      <c r="R75" s="283"/>
      <c r="S75" s="283"/>
      <c r="T75" s="283"/>
      <c r="U75" s="283"/>
      <c r="V75" s="283"/>
      <c r="W75" s="283"/>
      <c r="X75" s="283"/>
    </row>
    <row r="76" spans="2:25" ht="3" hidden="1" customHeight="1">
      <c r="B76" s="291"/>
      <c r="C76" s="291"/>
      <c r="D76" s="291"/>
      <c r="E76" s="291"/>
      <c r="F76" s="291"/>
      <c r="G76" s="291"/>
      <c r="H76" s="291"/>
      <c r="I76" s="291"/>
      <c r="J76" s="291"/>
      <c r="K76" s="291"/>
      <c r="L76" s="291"/>
      <c r="M76" s="291"/>
      <c r="N76" s="291"/>
      <c r="O76" s="291"/>
      <c r="P76" s="291"/>
      <c r="Q76" s="291"/>
      <c r="R76" s="291"/>
      <c r="S76" s="291"/>
      <c r="T76" s="291"/>
      <c r="U76" s="291"/>
      <c r="V76" s="291"/>
      <c r="W76" s="291"/>
      <c r="X76" s="291"/>
    </row>
    <row r="77" spans="2:25" ht="22.35" hidden="1" customHeight="1">
      <c r="B77" s="283"/>
      <c r="C77" s="283"/>
      <c r="D77" s="283"/>
      <c r="E77" s="283"/>
      <c r="F77" s="283"/>
      <c r="G77" s="283"/>
      <c r="H77" s="283"/>
      <c r="I77" s="283"/>
      <c r="J77" s="283"/>
      <c r="K77" s="283"/>
      <c r="L77" s="283"/>
      <c r="M77" s="283"/>
      <c r="N77" s="283"/>
      <c r="O77" s="283"/>
      <c r="P77" s="283"/>
      <c r="Q77" s="283"/>
      <c r="R77" s="283"/>
      <c r="S77" s="283"/>
      <c r="T77" s="283"/>
      <c r="U77" s="283"/>
      <c r="V77" s="283"/>
      <c r="W77" s="283"/>
      <c r="X77" s="283"/>
      <c r="Y77" s="284"/>
    </row>
    <row r="78" spans="2:25" ht="21.9" customHeight="1">
      <c r="B78" s="1180" t="s">
        <v>373</v>
      </c>
      <c r="C78" s="1181"/>
      <c r="D78" s="1181"/>
      <c r="E78" s="1181"/>
      <c r="F78" s="1181"/>
      <c r="G78" s="1181"/>
      <c r="H78" s="1181"/>
      <c r="I78" s="1181"/>
      <c r="J78" s="1181"/>
      <c r="K78" s="1181"/>
      <c r="L78" s="1181"/>
      <c r="M78" s="1181"/>
      <c r="N78" s="1181"/>
      <c r="O78" s="1181"/>
      <c r="P78" s="1181"/>
      <c r="Q78" s="1181"/>
      <c r="R78" s="1181"/>
      <c r="S78" s="1181"/>
      <c r="T78" s="1181"/>
      <c r="U78" s="1181"/>
      <c r="V78" s="1181"/>
      <c r="W78" s="1181"/>
      <c r="X78" s="1182"/>
    </row>
    <row r="79" spans="2:25" ht="15.9" customHeight="1">
      <c r="B79" s="1161" t="s">
        <v>372</v>
      </c>
      <c r="C79" s="1162"/>
      <c r="D79" s="1162"/>
      <c r="E79" s="1162"/>
      <c r="F79" s="1162"/>
      <c r="G79" s="1162"/>
      <c r="H79" s="1162"/>
      <c r="I79" s="1162"/>
      <c r="J79" s="1162"/>
      <c r="K79" s="1162"/>
      <c r="L79" s="1162"/>
      <c r="M79" s="1162"/>
      <c r="N79" s="1162"/>
      <c r="O79" s="1162"/>
      <c r="P79" s="268"/>
      <c r="Q79" s="1163" t="s">
        <v>371</v>
      </c>
      <c r="R79" s="1163"/>
      <c r="S79" s="1163"/>
      <c r="T79" s="268"/>
      <c r="U79" s="1163" t="s">
        <v>277</v>
      </c>
      <c r="V79" s="1163"/>
      <c r="W79" s="1163"/>
      <c r="X79" s="1164"/>
    </row>
    <row r="80" spans="2:25" ht="20.100000000000001" customHeight="1">
      <c r="B80" s="1165" t="s">
        <v>370</v>
      </c>
      <c r="C80" s="1166"/>
      <c r="D80" s="1166"/>
      <c r="E80" s="1166"/>
      <c r="F80" s="1166"/>
      <c r="G80" s="1166"/>
      <c r="H80" s="1166"/>
      <c r="I80" s="1166"/>
      <c r="J80" s="1166"/>
      <c r="K80" s="1166"/>
      <c r="L80" s="1166"/>
      <c r="M80" s="1166"/>
      <c r="N80" s="1166"/>
      <c r="O80" s="1166"/>
      <c r="P80" s="1166"/>
      <c r="Q80" s="1166"/>
      <c r="R80" s="1166"/>
      <c r="S80" s="1166"/>
      <c r="T80" s="1166"/>
      <c r="U80" s="1166"/>
      <c r="V80" s="1166"/>
      <c r="W80" s="1166"/>
      <c r="X80" s="1167"/>
    </row>
    <row r="81" spans="2:24" ht="20.100000000000001" customHeight="1">
      <c r="B81" s="1165"/>
      <c r="C81" s="1166"/>
      <c r="D81" s="1166"/>
      <c r="E81" s="1166"/>
      <c r="F81" s="1166"/>
      <c r="G81" s="1166"/>
      <c r="H81" s="1166"/>
      <c r="I81" s="1166"/>
      <c r="J81" s="1166"/>
      <c r="K81" s="1166"/>
      <c r="L81" s="1166"/>
      <c r="M81" s="1166"/>
      <c r="N81" s="1166"/>
      <c r="O81" s="1166"/>
      <c r="P81" s="1166"/>
      <c r="Q81" s="1166"/>
      <c r="R81" s="1166"/>
      <c r="S81" s="1166"/>
      <c r="T81" s="1166"/>
      <c r="U81" s="1166"/>
      <c r="V81" s="1166"/>
      <c r="W81" s="1166"/>
      <c r="X81" s="1167"/>
    </row>
    <row r="82" spans="2:24" ht="20.100000000000001" customHeight="1">
      <c r="B82" s="1165"/>
      <c r="C82" s="1166"/>
      <c r="D82" s="1166"/>
      <c r="E82" s="1166"/>
      <c r="F82" s="1166"/>
      <c r="G82" s="1166"/>
      <c r="H82" s="1166"/>
      <c r="I82" s="1166"/>
      <c r="J82" s="1166"/>
      <c r="K82" s="1166"/>
      <c r="L82" s="1166"/>
      <c r="M82" s="1166"/>
      <c r="N82" s="1166"/>
      <c r="O82" s="1166"/>
      <c r="P82" s="1166"/>
      <c r="Q82" s="1166"/>
      <c r="R82" s="1166"/>
      <c r="S82" s="1166"/>
      <c r="T82" s="1166"/>
      <c r="U82" s="1166"/>
      <c r="V82" s="1166"/>
      <c r="W82" s="1166"/>
      <c r="X82" s="1167"/>
    </row>
    <row r="83" spans="2:24" ht="20.100000000000001" customHeight="1">
      <c r="B83" s="1168"/>
      <c r="C83" s="1169"/>
      <c r="D83" s="1169"/>
      <c r="E83" s="1169"/>
      <c r="F83" s="1169"/>
      <c r="G83" s="1169"/>
      <c r="H83" s="1169"/>
      <c r="I83" s="1169"/>
      <c r="J83" s="1169"/>
      <c r="K83" s="1169"/>
      <c r="L83" s="1169"/>
      <c r="M83" s="1169"/>
      <c r="N83" s="1169"/>
      <c r="O83" s="1169"/>
      <c r="P83" s="1169"/>
      <c r="Q83" s="1169"/>
      <c r="R83" s="1169"/>
      <c r="S83" s="1169"/>
      <c r="T83" s="1169"/>
      <c r="U83" s="1169"/>
      <c r="V83" s="1169"/>
      <c r="W83" s="1169"/>
      <c r="X83" s="1170"/>
    </row>
    <row r="84" spans="2:24" ht="20.100000000000001" customHeight="1">
      <c r="B84" s="1" t="s">
        <v>258</v>
      </c>
      <c r="C84" s="272"/>
      <c r="D84" s="272"/>
      <c r="E84" s="272"/>
      <c r="F84" s="272"/>
      <c r="G84" s="272"/>
      <c r="H84" s="272"/>
      <c r="I84" s="272"/>
      <c r="J84" s="272"/>
      <c r="K84" s="272"/>
      <c r="L84" s="272"/>
      <c r="M84" s="272"/>
      <c r="N84" s="272"/>
      <c r="O84" s="272"/>
      <c r="P84" s="272"/>
      <c r="Q84" s="272"/>
      <c r="R84" s="272"/>
      <c r="S84" s="272"/>
      <c r="T84" s="272"/>
      <c r="U84" s="272"/>
      <c r="V84" s="272"/>
      <c r="W84" s="272"/>
      <c r="X84" s="272"/>
    </row>
    <row r="85" spans="2:24" ht="60" customHeight="1">
      <c r="C85" s="1117" t="s">
        <v>369</v>
      </c>
      <c r="D85" s="1171"/>
      <c r="E85" s="1171"/>
      <c r="F85" s="1171"/>
      <c r="G85" s="1171"/>
      <c r="H85" s="1171"/>
      <c r="I85" s="1171"/>
      <c r="J85" s="1171"/>
      <c r="K85" s="1171"/>
      <c r="L85" s="1171"/>
      <c r="M85" s="1171"/>
      <c r="N85" s="1171"/>
      <c r="O85" s="1171"/>
      <c r="P85" s="1171"/>
      <c r="Q85" s="1171"/>
      <c r="R85" s="1171"/>
      <c r="S85" s="1171"/>
      <c r="T85" s="1171"/>
      <c r="U85" s="1171"/>
      <c r="V85" s="1171"/>
      <c r="W85" s="1171"/>
      <c r="X85" s="1171"/>
    </row>
    <row r="86" spans="2:24" ht="20.100000000000001" customHeight="1">
      <c r="B86" s="1154" t="s">
        <v>368</v>
      </c>
      <c r="C86" s="1154"/>
      <c r="D86" s="1154"/>
      <c r="E86" s="1154"/>
      <c r="F86" s="1154"/>
      <c r="G86" s="1154"/>
      <c r="H86" s="1154"/>
      <c r="I86" s="1154"/>
      <c r="J86" s="1154"/>
      <c r="K86" s="1154"/>
      <c r="L86" s="1154"/>
      <c r="M86" s="1154"/>
      <c r="N86" s="1154"/>
      <c r="O86" s="1154"/>
      <c r="P86" s="1154"/>
      <c r="Q86" s="1154"/>
      <c r="R86" s="1154"/>
      <c r="S86" s="1154"/>
      <c r="T86" s="1154"/>
      <c r="U86" s="1154"/>
      <c r="V86" s="1154"/>
      <c r="W86" s="1154"/>
      <c r="X86" s="1154"/>
    </row>
    <row r="87" spans="2:24" ht="20.100000000000001" customHeight="1">
      <c r="B87" s="1153" t="s">
        <v>367</v>
      </c>
      <c r="C87" s="1154"/>
      <c r="D87" s="1154"/>
      <c r="E87" s="1154"/>
      <c r="F87" s="1154"/>
      <c r="G87" s="1154"/>
      <c r="H87" s="1154"/>
      <c r="I87" s="1154"/>
      <c r="J87" s="1154"/>
      <c r="K87" s="1154"/>
      <c r="L87" s="1154"/>
      <c r="M87" s="1154"/>
      <c r="N87" s="1154"/>
      <c r="O87" s="1154"/>
      <c r="P87" s="1154"/>
      <c r="Q87" s="1154"/>
      <c r="R87" s="1154"/>
      <c r="S87" s="1154"/>
      <c r="T87" s="1154"/>
      <c r="U87" s="1154"/>
      <c r="V87" s="1154"/>
      <c r="W87" s="1154"/>
      <c r="X87" s="1154"/>
    </row>
    <row r="88" spans="2:24" ht="9.9" customHeight="1">
      <c r="B88" s="292"/>
      <c r="C88" s="293"/>
      <c r="D88" s="293"/>
      <c r="E88" s="293"/>
      <c r="F88" s="293"/>
      <c r="G88" s="293"/>
      <c r="H88" s="293"/>
      <c r="I88" s="293"/>
      <c r="J88" s="293"/>
      <c r="K88" s="293"/>
      <c r="L88" s="293"/>
      <c r="M88" s="293"/>
      <c r="N88" s="293"/>
      <c r="O88" s="293"/>
      <c r="P88" s="293"/>
      <c r="Q88" s="293"/>
      <c r="R88" s="293"/>
      <c r="S88" s="293"/>
      <c r="T88" s="293"/>
      <c r="U88" s="293"/>
      <c r="V88" s="293"/>
      <c r="W88" s="293"/>
      <c r="X88" s="293"/>
    </row>
    <row r="89" spans="2:24" ht="54.9" customHeight="1">
      <c r="B89" s="1155" t="s">
        <v>366</v>
      </c>
      <c r="C89" s="1155"/>
      <c r="D89" s="1155"/>
      <c r="E89" s="1155"/>
      <c r="F89" s="1155"/>
      <c r="G89" s="1155"/>
      <c r="H89" s="1155"/>
      <c r="I89" s="1155"/>
      <c r="J89" s="1155"/>
      <c r="K89" s="1155"/>
      <c r="L89" s="1155"/>
      <c r="M89" s="1155"/>
      <c r="N89" s="1155"/>
      <c r="O89" s="1155"/>
      <c r="P89" s="1155"/>
      <c r="Q89" s="1155"/>
      <c r="R89" s="1155"/>
      <c r="S89" s="1155"/>
      <c r="T89" s="1155"/>
      <c r="U89" s="1155"/>
      <c r="V89" s="1155"/>
      <c r="W89" s="1155"/>
      <c r="X89" s="1155"/>
    </row>
    <row r="90" spans="2:24" ht="20.100000000000001" customHeight="1">
      <c r="B90" s="294"/>
      <c r="C90" s="294"/>
      <c r="D90" s="294"/>
      <c r="E90" s="294"/>
      <c r="F90" s="294"/>
      <c r="G90" s="294"/>
      <c r="H90" s="294"/>
      <c r="I90" s="294"/>
      <c r="J90" s="294"/>
      <c r="K90" s="294"/>
      <c r="L90" s="294"/>
      <c r="M90" s="294"/>
      <c r="N90" s="294"/>
      <c r="O90" s="294"/>
      <c r="P90" s="294"/>
      <c r="Q90" s="294"/>
      <c r="R90" s="294"/>
      <c r="S90" s="294"/>
      <c r="T90" s="294"/>
      <c r="U90" s="294"/>
      <c r="V90" s="294"/>
      <c r="W90" s="294"/>
      <c r="X90" s="294"/>
    </row>
    <row r="91" spans="2:24" ht="24" customHeight="1">
      <c r="B91" s="1156" t="s">
        <v>365</v>
      </c>
      <c r="C91" s="1157"/>
      <c r="D91" s="1157"/>
      <c r="E91" s="1157"/>
      <c r="F91" s="1157"/>
      <c r="G91" s="1157"/>
      <c r="H91" s="1157"/>
      <c r="I91" s="1157"/>
      <c r="J91" s="1157"/>
      <c r="K91" s="1157"/>
      <c r="L91" s="1157"/>
      <c r="M91" s="1157"/>
      <c r="N91" s="1157"/>
      <c r="O91" s="1157"/>
      <c r="P91" s="1157"/>
      <c r="Q91" s="1157"/>
      <c r="R91" s="1157"/>
      <c r="S91" s="1157"/>
      <c r="T91" s="1157"/>
      <c r="U91" s="1157"/>
      <c r="V91" s="1157"/>
      <c r="W91" s="1157"/>
      <c r="X91" s="1158"/>
    </row>
    <row r="92" spans="2:24" ht="15.9" customHeight="1">
      <c r="B92" s="1137" t="s">
        <v>364</v>
      </c>
      <c r="C92" s="1138"/>
      <c r="D92" s="1138"/>
      <c r="E92" s="1138"/>
      <c r="F92" s="1138"/>
      <c r="G92" s="1138"/>
      <c r="H92" s="1138"/>
      <c r="I92" s="1138"/>
      <c r="J92" s="1138"/>
      <c r="K92" s="1138"/>
      <c r="L92" s="1138"/>
      <c r="M92" s="1138"/>
      <c r="N92" s="1138"/>
      <c r="O92" s="1138"/>
      <c r="P92" s="1138"/>
      <c r="Q92" s="1138"/>
      <c r="R92" s="1138"/>
      <c r="S92" s="1138"/>
      <c r="T92" s="1138"/>
      <c r="U92" s="1138"/>
      <c r="V92" s="1138"/>
      <c r="W92" s="1138"/>
      <c r="X92" s="1139"/>
    </row>
    <row r="93" spans="2:24" ht="24" customHeight="1">
      <c r="B93" s="1140" t="s">
        <v>363</v>
      </c>
      <c r="C93" s="1141"/>
      <c r="D93" s="1141"/>
      <c r="E93" s="1141"/>
      <c r="F93" s="1142"/>
      <c r="G93" s="1159"/>
      <c r="H93" s="1159"/>
      <c r="I93" s="1159"/>
      <c r="J93" s="1159"/>
      <c r="K93" s="1159"/>
      <c r="L93" s="1159"/>
      <c r="M93" s="1159"/>
      <c r="N93" s="1159"/>
      <c r="O93" s="1159"/>
      <c r="P93" s="1159"/>
      <c r="Q93" s="1140" t="s">
        <v>355</v>
      </c>
      <c r="R93" s="1142"/>
      <c r="S93" s="1160"/>
      <c r="T93" s="1121"/>
      <c r="U93" s="1121"/>
      <c r="V93" s="1121"/>
      <c r="W93" s="1121"/>
      <c r="X93" s="1122"/>
    </row>
    <row r="94" spans="2:24" ht="24" customHeight="1">
      <c r="B94" s="1146" t="s">
        <v>362</v>
      </c>
      <c r="C94" s="1147"/>
      <c r="D94" s="1147"/>
      <c r="E94" s="1147"/>
      <c r="F94" s="1147"/>
      <c r="G94" s="1147"/>
      <c r="H94" s="1147"/>
      <c r="I94" s="1147"/>
      <c r="J94" s="1147"/>
      <c r="K94" s="1147"/>
      <c r="L94" s="1147"/>
      <c r="M94" s="1147"/>
      <c r="N94" s="1147"/>
      <c r="O94" s="1147"/>
      <c r="P94" s="1147"/>
      <c r="Q94" s="1147"/>
      <c r="R94" s="1147"/>
      <c r="S94" s="1147"/>
      <c r="T94" s="1147"/>
      <c r="U94" s="1147"/>
      <c r="V94" s="1147"/>
      <c r="W94" s="1147"/>
      <c r="X94" s="1148"/>
    </row>
    <row r="95" spans="2:24" ht="24" customHeight="1">
      <c r="B95" s="280"/>
      <c r="C95" s="272"/>
      <c r="D95" s="272"/>
      <c r="E95" s="1149" t="s">
        <v>361</v>
      </c>
      <c r="F95" s="1149"/>
      <c r="G95" s="1150"/>
      <c r="H95" s="1151"/>
      <c r="I95" s="1152"/>
      <c r="J95" s="1149" t="s">
        <v>360</v>
      </c>
      <c r="K95" s="1149"/>
      <c r="L95" s="1150"/>
      <c r="M95" s="1151"/>
      <c r="N95" s="1152"/>
      <c r="O95" s="1149" t="s">
        <v>359</v>
      </c>
      <c r="P95" s="1149"/>
      <c r="Q95" s="1149"/>
      <c r="R95" s="1150"/>
      <c r="S95" s="1151"/>
      <c r="T95" s="1152"/>
      <c r="U95" s="272"/>
      <c r="V95" s="272"/>
      <c r="W95" s="272"/>
      <c r="X95" s="295"/>
    </row>
    <row r="96" spans="2:24" ht="24" customHeight="1">
      <c r="B96" s="1133" t="s">
        <v>352</v>
      </c>
      <c r="C96" s="1134"/>
      <c r="D96" s="1128"/>
      <c r="E96" s="1128"/>
      <c r="F96" s="1128"/>
      <c r="G96" s="1128"/>
      <c r="H96" s="1128"/>
      <c r="I96" s="1128"/>
      <c r="J96" s="1128"/>
      <c r="K96" s="1128"/>
      <c r="L96" s="1128"/>
      <c r="M96" s="1133" t="s">
        <v>92</v>
      </c>
      <c r="N96" s="1134"/>
      <c r="O96" s="1135"/>
      <c r="P96" s="1135"/>
      <c r="Q96" s="1135"/>
      <c r="R96" s="296" t="s">
        <v>55</v>
      </c>
      <c r="S96" s="1133" t="s">
        <v>351</v>
      </c>
      <c r="T96" s="1136"/>
      <c r="U96" s="1134"/>
      <c r="V96" s="1128"/>
      <c r="W96" s="1128"/>
      <c r="X96" s="1129"/>
    </row>
    <row r="97" spans="2:25" ht="24" customHeight="1">
      <c r="B97" s="1118" t="s">
        <v>358</v>
      </c>
      <c r="C97" s="1119"/>
      <c r="D97" s="1119"/>
      <c r="E97" s="1119"/>
      <c r="F97" s="1119"/>
      <c r="G97" s="1120"/>
      <c r="H97" s="1120"/>
      <c r="I97" s="1120"/>
      <c r="J97" s="1120"/>
      <c r="K97" s="1120"/>
      <c r="L97" s="1120"/>
      <c r="M97" s="1120"/>
      <c r="N97" s="1120"/>
      <c r="O97" s="1120"/>
      <c r="P97" s="1120"/>
      <c r="Q97" s="1120"/>
      <c r="R97" s="1120"/>
      <c r="S97" s="1120"/>
      <c r="T97" s="1120"/>
      <c r="U97" s="297" t="s">
        <v>43</v>
      </c>
      <c r="V97" s="1121"/>
      <c r="W97" s="1121"/>
      <c r="X97" s="1122"/>
    </row>
    <row r="98" spans="2:25" ht="15.9" customHeight="1">
      <c r="B98" s="1137" t="s">
        <v>357</v>
      </c>
      <c r="C98" s="1138"/>
      <c r="D98" s="1138"/>
      <c r="E98" s="1138"/>
      <c r="F98" s="1138"/>
      <c r="G98" s="1138"/>
      <c r="H98" s="1138"/>
      <c r="I98" s="1138"/>
      <c r="J98" s="1138"/>
      <c r="K98" s="1138"/>
      <c r="L98" s="1138"/>
      <c r="M98" s="1138"/>
      <c r="N98" s="1138"/>
      <c r="O98" s="1138"/>
      <c r="P98" s="1138"/>
      <c r="Q98" s="1138"/>
      <c r="R98" s="1138"/>
      <c r="S98" s="1138"/>
      <c r="T98" s="1138"/>
      <c r="U98" s="1138"/>
      <c r="V98" s="1138"/>
      <c r="W98" s="1138"/>
      <c r="X98" s="1139"/>
    </row>
    <row r="99" spans="2:25" ht="20.100000000000001" customHeight="1">
      <c r="B99" s="1140" t="s">
        <v>356</v>
      </c>
      <c r="C99" s="1141"/>
      <c r="D99" s="1141"/>
      <c r="E99" s="1141"/>
      <c r="F99" s="1141"/>
      <c r="G99" s="1142"/>
      <c r="H99" s="1143"/>
      <c r="I99" s="1144"/>
      <c r="J99" s="1144"/>
      <c r="K99" s="1144"/>
      <c r="L99" s="1144"/>
      <c r="M99" s="1144"/>
      <c r="N99" s="1144"/>
      <c r="O99" s="1144"/>
      <c r="P99" s="1145"/>
      <c r="Q99" s="1140" t="s">
        <v>355</v>
      </c>
      <c r="R99" s="1142"/>
      <c r="S99" s="1143"/>
      <c r="T99" s="1144"/>
      <c r="U99" s="1144"/>
      <c r="V99" s="1144"/>
      <c r="W99" s="1144"/>
      <c r="X99" s="1145"/>
    </row>
    <row r="100" spans="2:25" ht="20.100000000000001" customHeight="1">
      <c r="B100" s="1124" t="s">
        <v>354</v>
      </c>
      <c r="C100" s="1125"/>
      <c r="D100" s="1125"/>
      <c r="E100" s="1125"/>
      <c r="F100" s="1125"/>
      <c r="G100" s="1126"/>
      <c r="H100" s="1127"/>
      <c r="I100" s="1128"/>
      <c r="J100" s="1128"/>
      <c r="K100" s="1128"/>
      <c r="L100" s="1128"/>
      <c r="M100" s="1128"/>
      <c r="N100" s="1128"/>
      <c r="O100" s="1128"/>
      <c r="P100" s="1128"/>
      <c r="Q100" s="1128"/>
      <c r="R100" s="1128"/>
      <c r="S100" s="1128"/>
      <c r="T100" s="1128"/>
      <c r="U100" s="1128"/>
      <c r="V100" s="1128"/>
      <c r="W100" s="1128"/>
      <c r="X100" s="1129"/>
    </row>
    <row r="101" spans="2:25" ht="24" customHeight="1">
      <c r="B101" s="1130" t="s">
        <v>353</v>
      </c>
      <c r="C101" s="1131"/>
      <c r="D101" s="1131"/>
      <c r="E101" s="1131"/>
      <c r="F101" s="1131"/>
      <c r="G101" s="1131"/>
      <c r="H101" s="1131"/>
      <c r="I101" s="1131"/>
      <c r="J101" s="1131"/>
      <c r="K101" s="1131"/>
      <c r="L101" s="1131"/>
      <c r="M101" s="1131"/>
      <c r="N101" s="1131"/>
      <c r="O101" s="1131"/>
      <c r="P101" s="1131"/>
      <c r="Q101" s="1131"/>
      <c r="R101" s="1131"/>
      <c r="S101" s="1131"/>
      <c r="T101" s="1131"/>
      <c r="U101" s="1131"/>
      <c r="V101" s="1131"/>
      <c r="W101" s="1131"/>
      <c r="X101" s="1132"/>
    </row>
    <row r="102" spans="2:25" ht="20.100000000000001" customHeight="1">
      <c r="B102" s="1133" t="s">
        <v>352</v>
      </c>
      <c r="C102" s="1134"/>
      <c r="D102" s="1128"/>
      <c r="E102" s="1128"/>
      <c r="F102" s="1128"/>
      <c r="G102" s="1128"/>
      <c r="H102" s="1128"/>
      <c r="I102" s="1128"/>
      <c r="J102" s="1128"/>
      <c r="K102" s="1128"/>
      <c r="L102" s="1128"/>
      <c r="M102" s="1133" t="s">
        <v>92</v>
      </c>
      <c r="N102" s="1134"/>
      <c r="O102" s="1135"/>
      <c r="P102" s="1135"/>
      <c r="Q102" s="1135"/>
      <c r="R102" s="296" t="s">
        <v>55</v>
      </c>
      <c r="S102" s="1133" t="s">
        <v>351</v>
      </c>
      <c r="T102" s="1136"/>
      <c r="U102" s="1134"/>
      <c r="V102" s="1128"/>
      <c r="W102" s="1128"/>
      <c r="X102" s="1129"/>
    </row>
    <row r="103" spans="2:25" ht="20.100000000000001" customHeight="1">
      <c r="B103" s="1118" t="s">
        <v>350</v>
      </c>
      <c r="C103" s="1119"/>
      <c r="D103" s="1119"/>
      <c r="E103" s="1119"/>
      <c r="F103" s="1119"/>
      <c r="G103" s="1120"/>
      <c r="H103" s="1120"/>
      <c r="I103" s="1120"/>
      <c r="J103" s="1120"/>
      <c r="K103" s="1120"/>
      <c r="L103" s="1120"/>
      <c r="M103" s="1120"/>
      <c r="N103" s="1120"/>
      <c r="O103" s="1120"/>
      <c r="P103" s="1120"/>
      <c r="Q103" s="1120"/>
      <c r="R103" s="1120"/>
      <c r="S103" s="1120"/>
      <c r="T103" s="1120"/>
      <c r="U103" s="297" t="s">
        <v>43</v>
      </c>
      <c r="V103" s="1121"/>
      <c r="W103" s="1121"/>
      <c r="X103" s="1122"/>
    </row>
    <row r="104" spans="2:25" ht="20.100000000000001" customHeight="1">
      <c r="B104" s="283"/>
      <c r="C104" s="283"/>
      <c r="D104" s="283"/>
      <c r="E104" s="283"/>
      <c r="F104" s="283"/>
      <c r="G104" s="283"/>
      <c r="H104" s="283"/>
      <c r="I104" s="283"/>
      <c r="J104" s="283"/>
      <c r="K104" s="283"/>
      <c r="L104" s="283"/>
      <c r="M104" s="283"/>
      <c r="N104" s="283"/>
      <c r="O104" s="283"/>
      <c r="P104" s="283"/>
      <c r="Q104" s="283"/>
      <c r="R104" s="283"/>
      <c r="S104" s="283"/>
      <c r="T104" s="283"/>
      <c r="U104" s="283"/>
      <c r="V104" s="283"/>
      <c r="W104" s="283"/>
      <c r="X104" s="283"/>
    </row>
    <row r="105" spans="2:25" ht="2.1" customHeight="1">
      <c r="B105" s="291"/>
      <c r="C105" s="291"/>
      <c r="D105" s="291"/>
      <c r="E105" s="291"/>
      <c r="F105" s="291"/>
      <c r="G105" s="291"/>
      <c r="H105" s="291"/>
      <c r="I105" s="291"/>
      <c r="J105" s="291"/>
      <c r="K105" s="291"/>
      <c r="L105" s="291"/>
      <c r="M105" s="291"/>
      <c r="N105" s="291"/>
      <c r="O105" s="291"/>
      <c r="P105" s="291"/>
      <c r="Q105" s="291"/>
      <c r="R105" s="291"/>
      <c r="S105" s="291"/>
      <c r="T105" s="291"/>
      <c r="U105" s="291"/>
      <c r="V105" s="291"/>
      <c r="W105" s="291"/>
      <c r="X105" s="291"/>
    </row>
    <row r="106" spans="2:25" ht="22.35" customHeight="1">
      <c r="B106" s="283"/>
      <c r="C106" s="283"/>
      <c r="D106" s="283"/>
      <c r="E106" s="283"/>
      <c r="F106" s="283"/>
      <c r="G106" s="283"/>
      <c r="H106" s="283"/>
      <c r="I106" s="283"/>
      <c r="J106" s="283"/>
      <c r="K106" s="283"/>
      <c r="L106" s="283"/>
      <c r="M106" s="283"/>
      <c r="N106" s="283"/>
      <c r="O106" s="283"/>
      <c r="P106" s="283"/>
      <c r="Q106" s="283"/>
      <c r="R106" s="283"/>
      <c r="S106" s="283"/>
      <c r="T106" s="283"/>
      <c r="U106" s="283"/>
      <c r="V106" s="283"/>
      <c r="W106" s="283"/>
      <c r="X106" s="283"/>
      <c r="Y106" s="284"/>
    </row>
    <row r="107" spans="2:25" ht="24" customHeight="1">
      <c r="B107" s="1123" t="s">
        <v>349</v>
      </c>
      <c r="C107" s="1123"/>
      <c r="D107" s="1123"/>
      <c r="E107" s="1123"/>
      <c r="F107" s="1123"/>
      <c r="G107" s="1123"/>
      <c r="H107" s="1123"/>
      <c r="I107" s="1123"/>
      <c r="J107" s="1123"/>
      <c r="K107" s="1123"/>
      <c r="L107" s="1123"/>
      <c r="M107" s="1123"/>
      <c r="N107" s="1123"/>
      <c r="O107" s="1123"/>
      <c r="P107" s="1123"/>
      <c r="Q107" s="1123"/>
      <c r="R107" s="1123"/>
      <c r="S107" s="1123"/>
      <c r="T107" s="1123"/>
      <c r="U107" s="1123"/>
      <c r="V107" s="1123"/>
      <c r="W107" s="1123"/>
      <c r="X107" s="1123"/>
      <c r="Y107" s="284"/>
    </row>
    <row r="108" spans="2:25" s="298" customFormat="1" ht="180" customHeight="1">
      <c r="B108" s="1117" t="s">
        <v>531</v>
      </c>
      <c r="C108" s="1117"/>
      <c r="D108" s="1117"/>
      <c r="E108" s="1117"/>
      <c r="F108" s="1117"/>
      <c r="G108" s="1117"/>
      <c r="H108" s="1117"/>
      <c r="I108" s="1117"/>
      <c r="J108" s="1117"/>
      <c r="K108" s="1117"/>
      <c r="L108" s="1117"/>
      <c r="M108" s="1117"/>
      <c r="N108" s="1117"/>
      <c r="O108" s="1117"/>
      <c r="P108" s="1117"/>
      <c r="Q108" s="1117"/>
      <c r="R108" s="1117"/>
      <c r="S108" s="1117"/>
      <c r="T108" s="1117"/>
      <c r="U108" s="1117"/>
      <c r="V108" s="1117"/>
      <c r="W108" s="1117"/>
      <c r="X108" s="1117"/>
    </row>
    <row r="109" spans="2:25" s="298" customFormat="1" ht="35.1" customHeight="1">
      <c r="B109" s="1117" t="s">
        <v>348</v>
      </c>
      <c r="C109" s="1117"/>
      <c r="D109" s="1117"/>
      <c r="E109" s="1117"/>
      <c r="F109" s="1117"/>
      <c r="G109" s="1117"/>
      <c r="H109" s="1117"/>
      <c r="I109" s="1117"/>
      <c r="J109" s="1117"/>
      <c r="K109" s="1117"/>
      <c r="L109" s="1117"/>
      <c r="M109" s="1117"/>
      <c r="N109" s="1117"/>
      <c r="O109" s="1117"/>
      <c r="P109" s="1117"/>
      <c r="Q109" s="1117"/>
      <c r="R109" s="1117"/>
      <c r="S109" s="1117"/>
      <c r="T109" s="1117"/>
      <c r="U109" s="1117"/>
      <c r="V109" s="1117"/>
      <c r="W109" s="1117"/>
      <c r="X109" s="1117"/>
    </row>
    <row r="110" spans="2:25" s="298" customFormat="1" ht="60" customHeight="1">
      <c r="B110" s="1116" t="s">
        <v>347</v>
      </c>
      <c r="C110" s="1116"/>
      <c r="D110" s="1116"/>
      <c r="E110" s="1116"/>
      <c r="F110" s="1116"/>
      <c r="G110" s="1116"/>
      <c r="H110" s="1116"/>
      <c r="I110" s="1116"/>
      <c r="J110" s="1116"/>
      <c r="K110" s="1116"/>
      <c r="L110" s="1116"/>
      <c r="M110" s="1116"/>
      <c r="N110" s="1116"/>
      <c r="O110" s="1116"/>
      <c r="P110" s="1116"/>
      <c r="Q110" s="1116"/>
      <c r="R110" s="1116"/>
      <c r="S110" s="1116"/>
      <c r="T110" s="1116"/>
      <c r="U110" s="1116"/>
      <c r="V110" s="1116"/>
      <c r="W110" s="1116"/>
      <c r="X110" s="1116"/>
    </row>
    <row r="111" spans="2:25" s="298" customFormat="1" ht="50.1" customHeight="1">
      <c r="B111" s="1117" t="s">
        <v>346</v>
      </c>
      <c r="C111" s="1117"/>
      <c r="D111" s="1117"/>
      <c r="E111" s="1117"/>
      <c r="F111" s="1117"/>
      <c r="G111" s="1117"/>
      <c r="H111" s="1117"/>
      <c r="I111" s="1117"/>
      <c r="J111" s="1117"/>
      <c r="K111" s="1117"/>
      <c r="L111" s="1117"/>
      <c r="M111" s="1117"/>
      <c r="N111" s="1117"/>
      <c r="O111" s="1117"/>
      <c r="P111" s="1117"/>
      <c r="Q111" s="1117"/>
      <c r="R111" s="1117"/>
      <c r="S111" s="1117"/>
      <c r="T111" s="1117"/>
      <c r="U111" s="1117"/>
      <c r="V111" s="1117"/>
      <c r="W111" s="1117"/>
      <c r="X111" s="1117"/>
    </row>
    <row r="112" spans="2:25" s="298" customFormat="1" ht="35.1" customHeight="1">
      <c r="B112" s="1116" t="s">
        <v>345</v>
      </c>
      <c r="C112" s="1116"/>
      <c r="D112" s="1116"/>
      <c r="E112" s="1116"/>
      <c r="F112" s="1116"/>
      <c r="G112" s="1116"/>
      <c r="H112" s="1116"/>
      <c r="I112" s="1116"/>
      <c r="J112" s="1116"/>
      <c r="K112" s="1116"/>
      <c r="L112" s="1116"/>
      <c r="M112" s="1116"/>
      <c r="N112" s="1116"/>
      <c r="O112" s="1116"/>
      <c r="P112" s="1116"/>
      <c r="Q112" s="1116"/>
      <c r="R112" s="1116"/>
      <c r="S112" s="1116"/>
      <c r="T112" s="1116"/>
      <c r="U112" s="1116"/>
      <c r="V112" s="1116"/>
      <c r="W112" s="1116"/>
      <c r="X112" s="1116"/>
    </row>
    <row r="113" spans="2:24" s="298" customFormat="1" ht="80.099999999999994" customHeight="1">
      <c r="B113" s="1116" t="s">
        <v>344</v>
      </c>
      <c r="C113" s="1116"/>
      <c r="D113" s="1116"/>
      <c r="E113" s="1116"/>
      <c r="F113" s="1116"/>
      <c r="G113" s="1116"/>
      <c r="H113" s="1116"/>
      <c r="I113" s="1116"/>
      <c r="J113" s="1116"/>
      <c r="K113" s="1116"/>
      <c r="L113" s="1116"/>
      <c r="M113" s="1116"/>
      <c r="N113" s="1116"/>
      <c r="O113" s="1116"/>
      <c r="P113" s="1116"/>
      <c r="Q113" s="1116"/>
      <c r="R113" s="1116"/>
      <c r="S113" s="1116"/>
      <c r="T113" s="1116"/>
      <c r="U113" s="1116"/>
      <c r="V113" s="1116"/>
      <c r="W113" s="1116"/>
      <c r="X113" s="1116"/>
    </row>
    <row r="114" spans="2:24" s="298" customFormat="1" ht="35.1" customHeight="1">
      <c r="B114" s="1117" t="s">
        <v>343</v>
      </c>
      <c r="C114" s="1117"/>
      <c r="D114" s="1117"/>
      <c r="E114" s="1117"/>
      <c r="F114" s="1117"/>
      <c r="G114" s="1117"/>
      <c r="H114" s="1117"/>
      <c r="I114" s="1117"/>
      <c r="J114" s="1117"/>
      <c r="K114" s="1117"/>
      <c r="L114" s="1117"/>
      <c r="M114" s="1117"/>
      <c r="N114" s="1117"/>
      <c r="O114" s="1117"/>
      <c r="P114" s="1117"/>
      <c r="Q114" s="1117"/>
      <c r="R114" s="1117"/>
      <c r="S114" s="1117"/>
      <c r="T114" s="1117"/>
      <c r="U114" s="1117"/>
      <c r="V114" s="1117"/>
      <c r="W114" s="1117"/>
      <c r="X114" s="1117"/>
    </row>
    <row r="115" spans="2:24" s="298" customFormat="1" ht="54.9" customHeight="1">
      <c r="B115" s="1116" t="s">
        <v>342</v>
      </c>
      <c r="C115" s="1116"/>
      <c r="D115" s="1116"/>
      <c r="E115" s="1116"/>
      <c r="F115" s="1116"/>
      <c r="G115" s="1116"/>
      <c r="H115" s="1116"/>
      <c r="I115" s="1116"/>
      <c r="J115" s="1116"/>
      <c r="K115" s="1116"/>
      <c r="L115" s="1116"/>
      <c r="M115" s="1116"/>
      <c r="N115" s="1116"/>
      <c r="O115" s="1116"/>
      <c r="P115" s="1116"/>
      <c r="Q115" s="1116"/>
      <c r="R115" s="1116"/>
      <c r="S115" s="1116"/>
      <c r="T115" s="1116"/>
      <c r="U115" s="1116"/>
      <c r="V115" s="1116"/>
      <c r="W115" s="1116"/>
      <c r="X115" s="1116"/>
    </row>
    <row r="116" spans="2:24" s="298" customFormat="1" ht="45" customHeight="1">
      <c r="B116" s="1116" t="s">
        <v>341</v>
      </c>
      <c r="C116" s="1116"/>
      <c r="D116" s="1116"/>
      <c r="E116" s="1116"/>
      <c r="F116" s="1116"/>
      <c r="G116" s="1116"/>
      <c r="H116" s="1116"/>
      <c r="I116" s="1116"/>
      <c r="J116" s="1116"/>
      <c r="K116" s="1116"/>
      <c r="L116" s="1116"/>
      <c r="M116" s="1116"/>
      <c r="N116" s="1116"/>
      <c r="O116" s="1116"/>
      <c r="P116" s="1116"/>
      <c r="Q116" s="1116"/>
      <c r="R116" s="1116"/>
      <c r="S116" s="1116"/>
      <c r="T116" s="1116"/>
      <c r="U116" s="1116"/>
      <c r="V116" s="1116"/>
      <c r="W116" s="1116"/>
      <c r="X116" s="1116"/>
    </row>
    <row r="117" spans="2:24" s="298" customFormat="1" ht="54.9" customHeight="1">
      <c r="B117" s="1117" t="s">
        <v>340</v>
      </c>
      <c r="C117" s="1117"/>
      <c r="D117" s="1117"/>
      <c r="E117" s="1117"/>
      <c r="F117" s="1117"/>
      <c r="G117" s="1117"/>
      <c r="H117" s="1117"/>
      <c r="I117" s="1117"/>
      <c r="J117" s="1117"/>
      <c r="K117" s="1117"/>
      <c r="L117" s="1117"/>
      <c r="M117" s="1117"/>
      <c r="N117" s="1117"/>
      <c r="O117" s="1117"/>
      <c r="P117" s="1117"/>
      <c r="Q117" s="1117"/>
      <c r="R117" s="1117"/>
      <c r="S117" s="1117"/>
      <c r="T117" s="1117"/>
      <c r="U117" s="1117"/>
      <c r="V117" s="1117"/>
      <c r="W117" s="1117"/>
      <c r="X117" s="1117"/>
    </row>
    <row r="118" spans="2:24" s="298" customFormat="1" ht="24.9" customHeight="1">
      <c r="B118" s="1116" t="s">
        <v>339</v>
      </c>
      <c r="C118" s="1116"/>
      <c r="D118" s="1116"/>
      <c r="E118" s="1116"/>
      <c r="F118" s="1116"/>
      <c r="G118" s="1116"/>
      <c r="H118" s="1116"/>
      <c r="I118" s="1116"/>
      <c r="J118" s="1116"/>
      <c r="K118" s="1116"/>
      <c r="L118" s="1116"/>
      <c r="M118" s="1116"/>
      <c r="N118" s="1116"/>
      <c r="O118" s="1116"/>
      <c r="P118" s="1116"/>
      <c r="Q118" s="1116"/>
      <c r="R118" s="1116"/>
      <c r="S118" s="1116"/>
      <c r="T118" s="1116"/>
      <c r="U118" s="1116"/>
      <c r="V118" s="1116"/>
      <c r="W118" s="1116"/>
      <c r="X118" s="1116"/>
    </row>
    <row r="119" spans="2:24" ht="2.1" customHeight="1">
      <c r="B119" s="291"/>
      <c r="C119" s="291"/>
      <c r="D119" s="291"/>
      <c r="E119" s="291"/>
      <c r="F119" s="291"/>
      <c r="G119" s="291"/>
      <c r="H119" s="291"/>
      <c r="I119" s="291"/>
      <c r="J119" s="291"/>
      <c r="K119" s="291"/>
      <c r="L119" s="291"/>
      <c r="M119" s="291"/>
      <c r="N119" s="291"/>
      <c r="O119" s="291"/>
      <c r="P119" s="291"/>
      <c r="Q119" s="291"/>
      <c r="R119" s="291"/>
      <c r="S119" s="291"/>
      <c r="T119" s="291"/>
      <c r="U119" s="291"/>
      <c r="V119" s="291"/>
      <c r="W119" s="291"/>
      <c r="X119" s="291"/>
    </row>
    <row r="120" spans="2:24" ht="24" customHeight="1">
      <c r="B120" s="272" t="s">
        <v>532</v>
      </c>
      <c r="C120" s="272"/>
      <c r="D120" s="272"/>
      <c r="E120" s="272"/>
      <c r="F120" s="272"/>
      <c r="G120" s="272"/>
      <c r="H120" s="272"/>
      <c r="I120" s="272"/>
      <c r="J120" s="272"/>
      <c r="K120" s="272"/>
      <c r="L120" s="272"/>
      <c r="M120" s="272"/>
      <c r="N120" s="272"/>
      <c r="O120" s="272"/>
      <c r="P120" s="272"/>
      <c r="Q120" s="272"/>
      <c r="R120" s="272"/>
      <c r="S120" s="272"/>
      <c r="T120" s="272"/>
      <c r="U120" s="272"/>
      <c r="V120" s="272"/>
      <c r="W120" s="272"/>
      <c r="X120" s="272"/>
    </row>
    <row r="121" spans="2:24" ht="24" customHeight="1">
      <c r="B121" s="272"/>
      <c r="C121" s="272"/>
      <c r="D121" s="272"/>
      <c r="E121" s="272"/>
      <c r="F121" s="272"/>
      <c r="G121" s="272"/>
      <c r="H121" s="272"/>
      <c r="I121" s="272"/>
      <c r="J121" s="272"/>
      <c r="K121" s="272"/>
      <c r="L121" s="272"/>
      <c r="M121" s="272"/>
      <c r="N121" s="272"/>
      <c r="O121" s="272"/>
      <c r="P121" s="272"/>
      <c r="Q121" s="272"/>
      <c r="R121" s="272"/>
      <c r="S121" s="272"/>
      <c r="T121" s="272"/>
      <c r="U121" s="272"/>
      <c r="V121" s="272"/>
      <c r="W121" s="272"/>
      <c r="X121" s="272"/>
    </row>
    <row r="122" spans="2:24" ht="24" customHeight="1">
      <c r="B122" s="272"/>
      <c r="C122" s="272"/>
      <c r="D122" s="272"/>
      <c r="E122" s="272"/>
      <c r="F122" s="272"/>
      <c r="G122" s="272"/>
      <c r="H122" s="272"/>
      <c r="I122" s="272"/>
      <c r="J122" s="272"/>
      <c r="K122" s="272"/>
      <c r="L122" s="272"/>
      <c r="M122" s="272"/>
      <c r="N122" s="272"/>
      <c r="O122" s="272"/>
      <c r="P122" s="272"/>
      <c r="Q122" s="272"/>
      <c r="R122" s="272"/>
      <c r="S122" s="272"/>
      <c r="T122" s="272"/>
      <c r="U122" s="272"/>
      <c r="V122" s="272"/>
      <c r="W122" s="272"/>
      <c r="X122" s="272"/>
    </row>
    <row r="123" spans="2:24" ht="24" customHeight="1">
      <c r="B123" s="272"/>
      <c r="C123" s="272"/>
      <c r="D123" s="272"/>
      <c r="E123" s="272"/>
      <c r="F123" s="272"/>
      <c r="G123" s="272"/>
      <c r="H123" s="272"/>
      <c r="I123" s="272"/>
      <c r="J123" s="272"/>
      <c r="K123" s="272"/>
      <c r="L123" s="272"/>
      <c r="M123" s="272"/>
      <c r="N123" s="272"/>
      <c r="O123" s="272"/>
      <c r="P123" s="272"/>
      <c r="Q123" s="272"/>
      <c r="R123" s="272"/>
      <c r="S123" s="272"/>
      <c r="T123" s="272"/>
      <c r="U123" s="272"/>
      <c r="V123" s="272"/>
      <c r="W123" s="272"/>
      <c r="X123" s="272"/>
    </row>
    <row r="124" spans="2:24" ht="24" customHeight="1">
      <c r="B124" s="272"/>
      <c r="C124" s="272"/>
      <c r="D124" s="272"/>
      <c r="E124" s="272"/>
      <c r="F124" s="272"/>
      <c r="G124" s="272"/>
      <c r="H124" s="272"/>
      <c r="I124" s="272"/>
      <c r="J124" s="272"/>
      <c r="K124" s="272"/>
      <c r="L124" s="272"/>
      <c r="M124" s="272"/>
      <c r="N124" s="272"/>
      <c r="O124" s="272"/>
      <c r="P124" s="272"/>
      <c r="Q124" s="272"/>
      <c r="R124" s="272"/>
      <c r="S124" s="272"/>
      <c r="T124" s="272"/>
      <c r="U124" s="272"/>
      <c r="V124" s="272"/>
      <c r="W124" s="272"/>
      <c r="X124" s="272"/>
    </row>
    <row r="125" spans="2:24" ht="24" customHeight="1">
      <c r="B125" s="272"/>
      <c r="C125" s="272"/>
      <c r="D125" s="272"/>
      <c r="E125" s="272"/>
      <c r="F125" s="272"/>
      <c r="G125" s="272"/>
      <c r="H125" s="272"/>
      <c r="I125" s="272"/>
      <c r="J125" s="272"/>
      <c r="K125" s="272"/>
      <c r="L125" s="272"/>
      <c r="M125" s="272"/>
      <c r="N125" s="272"/>
      <c r="O125" s="272"/>
      <c r="P125" s="272"/>
      <c r="Q125" s="272"/>
      <c r="R125" s="272"/>
      <c r="S125" s="272"/>
      <c r="T125" s="272"/>
      <c r="U125" s="272"/>
      <c r="V125" s="272"/>
      <c r="W125" s="272"/>
      <c r="X125" s="272"/>
    </row>
    <row r="126" spans="2:24" ht="24" customHeight="1">
      <c r="B126" s="272"/>
      <c r="C126" s="272"/>
      <c r="D126" s="272"/>
      <c r="E126" s="272"/>
      <c r="F126" s="272"/>
      <c r="G126" s="272"/>
      <c r="H126" s="272"/>
      <c r="I126" s="272"/>
      <c r="J126" s="272"/>
      <c r="K126" s="272"/>
      <c r="L126" s="272"/>
      <c r="M126" s="272"/>
      <c r="N126" s="272"/>
      <c r="O126" s="272"/>
      <c r="P126" s="272"/>
      <c r="Q126" s="272"/>
      <c r="R126" s="272"/>
      <c r="S126" s="272"/>
      <c r="T126" s="272"/>
      <c r="U126" s="272"/>
      <c r="V126" s="272"/>
      <c r="W126" s="272"/>
      <c r="X126" s="272"/>
    </row>
    <row r="127" spans="2:24" ht="24" customHeight="1">
      <c r="B127" s="272"/>
      <c r="C127" s="272"/>
      <c r="D127" s="272"/>
      <c r="E127" s="272"/>
      <c r="F127" s="272"/>
      <c r="G127" s="272"/>
      <c r="H127" s="272"/>
      <c r="I127" s="272"/>
      <c r="J127" s="272"/>
      <c r="K127" s="272"/>
      <c r="L127" s="272"/>
      <c r="M127" s="272"/>
      <c r="N127" s="272"/>
      <c r="O127" s="272"/>
      <c r="P127" s="272"/>
      <c r="Q127" s="272"/>
      <c r="R127" s="272"/>
      <c r="S127" s="272"/>
      <c r="T127" s="272"/>
      <c r="U127" s="272"/>
      <c r="V127" s="272"/>
      <c r="W127" s="272"/>
      <c r="X127" s="272"/>
    </row>
    <row r="128" spans="2:24" ht="24" customHeight="1">
      <c r="B128" s="272"/>
      <c r="C128" s="272"/>
      <c r="D128" s="272"/>
      <c r="E128" s="272"/>
      <c r="F128" s="272"/>
      <c r="G128" s="272"/>
      <c r="H128" s="272"/>
      <c r="I128" s="272"/>
      <c r="J128" s="272"/>
      <c r="K128" s="272"/>
      <c r="L128" s="272"/>
      <c r="M128" s="272"/>
      <c r="N128" s="272"/>
      <c r="O128" s="272"/>
      <c r="P128" s="272"/>
      <c r="Q128" s="272"/>
      <c r="R128" s="272"/>
      <c r="S128" s="272"/>
      <c r="T128" s="272"/>
      <c r="U128" s="272"/>
      <c r="V128" s="272"/>
      <c r="W128" s="272"/>
      <c r="X128" s="272"/>
    </row>
    <row r="129" spans="2:24" ht="24" customHeight="1">
      <c r="B129" s="272"/>
      <c r="C129" s="272"/>
      <c r="D129" s="272"/>
      <c r="E129" s="272"/>
      <c r="F129" s="272"/>
      <c r="G129" s="272"/>
      <c r="H129" s="272"/>
      <c r="I129" s="272"/>
      <c r="J129" s="272"/>
      <c r="K129" s="272"/>
      <c r="L129" s="272"/>
      <c r="M129" s="272"/>
      <c r="N129" s="272"/>
      <c r="O129" s="272"/>
      <c r="P129" s="272"/>
      <c r="Q129" s="272"/>
      <c r="R129" s="272"/>
      <c r="S129" s="272"/>
      <c r="T129" s="272"/>
      <c r="U129" s="272"/>
      <c r="V129" s="272"/>
      <c r="W129" s="272"/>
      <c r="X129" s="272"/>
    </row>
    <row r="130" spans="2:24" ht="24" customHeight="1">
      <c r="B130" s="272"/>
      <c r="C130" s="272"/>
      <c r="D130" s="272"/>
      <c r="E130" s="272"/>
      <c r="F130" s="272"/>
      <c r="G130" s="272"/>
      <c r="H130" s="272"/>
      <c r="I130" s="272"/>
      <c r="J130" s="272"/>
      <c r="K130" s="272"/>
      <c r="L130" s="272"/>
      <c r="M130" s="272"/>
      <c r="N130" s="272"/>
      <c r="O130" s="272"/>
      <c r="P130" s="272"/>
      <c r="Q130" s="272"/>
      <c r="R130" s="272"/>
      <c r="S130" s="272"/>
      <c r="T130" s="272"/>
      <c r="U130" s="272"/>
      <c r="V130" s="272"/>
      <c r="W130" s="272"/>
      <c r="X130" s="272"/>
    </row>
    <row r="131" spans="2:24" ht="24" customHeight="1">
      <c r="B131" s="272"/>
      <c r="C131" s="272"/>
      <c r="D131" s="272"/>
      <c r="E131" s="272"/>
      <c r="F131" s="272"/>
      <c r="G131" s="272"/>
      <c r="H131" s="272"/>
      <c r="I131" s="272"/>
      <c r="J131" s="272"/>
      <c r="K131" s="272"/>
      <c r="L131" s="272"/>
      <c r="M131" s="272"/>
      <c r="N131" s="272"/>
      <c r="O131" s="272"/>
      <c r="P131" s="272"/>
      <c r="Q131" s="272"/>
      <c r="R131" s="272"/>
      <c r="S131" s="272"/>
      <c r="T131" s="272"/>
      <c r="U131" s="272"/>
      <c r="V131" s="272"/>
      <c r="W131" s="272"/>
      <c r="X131" s="272"/>
    </row>
    <row r="132" spans="2:24" ht="24" customHeight="1">
      <c r="B132" s="272"/>
      <c r="C132" s="272"/>
      <c r="D132" s="272"/>
      <c r="E132" s="272"/>
      <c r="F132" s="272"/>
      <c r="G132" s="272"/>
      <c r="H132" s="272"/>
      <c r="I132" s="272"/>
      <c r="J132" s="272"/>
      <c r="K132" s="272"/>
      <c r="L132" s="272"/>
      <c r="M132" s="272"/>
      <c r="N132" s="272"/>
      <c r="O132" s="272"/>
      <c r="P132" s="272"/>
      <c r="Q132" s="272"/>
      <c r="R132" s="272"/>
      <c r="S132" s="272"/>
      <c r="T132" s="272"/>
      <c r="U132" s="272"/>
      <c r="V132" s="272"/>
      <c r="W132" s="272"/>
      <c r="X132" s="272"/>
    </row>
    <row r="133" spans="2:24" ht="24" customHeight="1">
      <c r="B133" s="272"/>
      <c r="C133" s="272"/>
      <c r="D133" s="272"/>
      <c r="E133" s="272"/>
      <c r="F133" s="272"/>
      <c r="G133" s="272"/>
      <c r="H133" s="272"/>
      <c r="I133" s="272"/>
      <c r="J133" s="272"/>
      <c r="K133" s="272"/>
      <c r="L133" s="272"/>
      <c r="M133" s="272"/>
      <c r="N133" s="272"/>
      <c r="O133" s="272"/>
      <c r="P133" s="272"/>
      <c r="Q133" s="272"/>
      <c r="R133" s="272"/>
      <c r="S133" s="272"/>
      <c r="T133" s="272"/>
      <c r="U133" s="272"/>
      <c r="V133" s="272"/>
      <c r="W133" s="272"/>
      <c r="X133" s="272"/>
    </row>
    <row r="134" spans="2:24" ht="24" customHeight="1">
      <c r="B134" s="272"/>
      <c r="C134" s="272"/>
      <c r="D134" s="272"/>
      <c r="E134" s="272"/>
      <c r="F134" s="272"/>
      <c r="G134" s="272"/>
      <c r="H134" s="272"/>
      <c r="I134" s="272"/>
      <c r="J134" s="272"/>
      <c r="K134" s="272"/>
      <c r="L134" s="272"/>
      <c r="M134" s="272"/>
      <c r="N134" s="272"/>
      <c r="O134" s="272"/>
      <c r="P134" s="272"/>
      <c r="Q134" s="272"/>
      <c r="R134" s="272"/>
      <c r="S134" s="272"/>
      <c r="T134" s="272"/>
      <c r="U134" s="272"/>
      <c r="V134" s="272"/>
      <c r="W134" s="272"/>
      <c r="X134" s="272"/>
    </row>
    <row r="135" spans="2:24" ht="24" customHeight="1">
      <c r="B135" s="272"/>
      <c r="C135" s="272"/>
      <c r="D135" s="272"/>
      <c r="E135" s="272"/>
      <c r="F135" s="272"/>
      <c r="G135" s="272"/>
      <c r="H135" s="272"/>
      <c r="I135" s="272"/>
      <c r="J135" s="272"/>
      <c r="K135" s="272"/>
      <c r="L135" s="272"/>
      <c r="M135" s="272"/>
      <c r="N135" s="272"/>
      <c r="O135" s="272"/>
      <c r="P135" s="272"/>
      <c r="Q135" s="272"/>
      <c r="R135" s="272"/>
      <c r="S135" s="272"/>
      <c r="T135" s="272"/>
      <c r="U135" s="272"/>
      <c r="V135" s="272"/>
      <c r="W135" s="272"/>
      <c r="X135" s="272"/>
    </row>
    <row r="136" spans="2:24" ht="24" customHeight="1">
      <c r="B136" s="272"/>
      <c r="C136" s="272"/>
      <c r="D136" s="272"/>
      <c r="E136" s="272"/>
      <c r="F136" s="272"/>
      <c r="G136" s="272"/>
      <c r="H136" s="272"/>
      <c r="I136" s="272"/>
      <c r="J136" s="272"/>
      <c r="K136" s="272"/>
      <c r="L136" s="272"/>
      <c r="M136" s="272"/>
      <c r="N136" s="272"/>
      <c r="O136" s="272"/>
      <c r="P136" s="272"/>
      <c r="Q136" s="272"/>
      <c r="R136" s="272"/>
      <c r="S136" s="272"/>
      <c r="T136" s="272"/>
      <c r="U136" s="272"/>
      <c r="V136" s="272"/>
      <c r="W136" s="272"/>
      <c r="X136" s="272"/>
    </row>
    <row r="137" spans="2:24" ht="24" customHeight="1">
      <c r="B137" s="272"/>
      <c r="C137" s="272"/>
      <c r="D137" s="272"/>
      <c r="E137" s="272"/>
      <c r="F137" s="272"/>
      <c r="G137" s="272"/>
      <c r="H137" s="272"/>
      <c r="I137" s="272"/>
      <c r="J137" s="272"/>
      <c r="K137" s="272"/>
      <c r="L137" s="272"/>
      <c r="M137" s="272"/>
      <c r="N137" s="272"/>
      <c r="O137" s="272"/>
      <c r="P137" s="272"/>
      <c r="Q137" s="272"/>
      <c r="R137" s="272"/>
      <c r="S137" s="272"/>
      <c r="T137" s="272"/>
      <c r="U137" s="272"/>
      <c r="V137" s="272"/>
      <c r="W137" s="272"/>
      <c r="X137" s="272"/>
    </row>
    <row r="138" spans="2:24" ht="24" customHeight="1">
      <c r="B138" s="272"/>
      <c r="C138" s="272"/>
      <c r="D138" s="272"/>
      <c r="E138" s="272"/>
      <c r="F138" s="272"/>
      <c r="G138" s="272"/>
      <c r="H138" s="272"/>
      <c r="I138" s="272"/>
      <c r="J138" s="272"/>
      <c r="K138" s="272"/>
      <c r="L138" s="272"/>
      <c r="M138" s="272"/>
      <c r="N138" s="272"/>
      <c r="O138" s="272"/>
      <c r="P138" s="272"/>
      <c r="Q138" s="272"/>
      <c r="R138" s="272"/>
      <c r="S138" s="272"/>
      <c r="T138" s="272"/>
      <c r="U138" s="272"/>
      <c r="V138" s="272"/>
      <c r="W138" s="272"/>
      <c r="X138" s="272"/>
    </row>
    <row r="139" spans="2:24" ht="24" customHeight="1">
      <c r="B139" s="272"/>
      <c r="C139" s="272"/>
      <c r="D139" s="272"/>
      <c r="E139" s="272"/>
      <c r="F139" s="272"/>
      <c r="G139" s="272"/>
      <c r="H139" s="272"/>
      <c r="I139" s="272"/>
      <c r="J139" s="272"/>
      <c r="K139" s="272"/>
      <c r="L139" s="272"/>
      <c r="M139" s="272"/>
      <c r="N139" s="272"/>
      <c r="O139" s="272"/>
      <c r="P139" s="272"/>
      <c r="Q139" s="272"/>
      <c r="R139" s="272"/>
      <c r="S139" s="272"/>
      <c r="T139" s="272"/>
      <c r="U139" s="272"/>
      <c r="V139" s="272"/>
      <c r="W139" s="272"/>
      <c r="X139" s="272"/>
    </row>
    <row r="140" spans="2:24" ht="24" customHeight="1">
      <c r="B140" s="272"/>
      <c r="C140" s="272"/>
      <c r="D140" s="272"/>
      <c r="E140" s="272"/>
      <c r="F140" s="272"/>
      <c r="G140" s="272"/>
      <c r="H140" s="272"/>
      <c r="I140" s="272"/>
      <c r="J140" s="272"/>
      <c r="K140" s="272"/>
      <c r="L140" s="272"/>
      <c r="M140" s="272"/>
      <c r="N140" s="272"/>
      <c r="O140" s="272"/>
      <c r="P140" s="272"/>
      <c r="Q140" s="272"/>
      <c r="R140" s="272"/>
      <c r="S140" s="272"/>
      <c r="T140" s="272"/>
      <c r="U140" s="272"/>
      <c r="V140" s="272"/>
      <c r="W140" s="272"/>
      <c r="X140" s="272"/>
    </row>
    <row r="141" spans="2:24" ht="24" customHeight="1">
      <c r="B141" s="272"/>
      <c r="C141" s="272"/>
      <c r="D141" s="272"/>
      <c r="E141" s="272"/>
      <c r="F141" s="272"/>
      <c r="G141" s="272"/>
      <c r="H141" s="272"/>
      <c r="I141" s="272"/>
      <c r="J141" s="272"/>
      <c r="K141" s="272"/>
      <c r="L141" s="272"/>
      <c r="M141" s="272"/>
      <c r="N141" s="272"/>
      <c r="O141" s="272"/>
      <c r="P141" s="272"/>
      <c r="Q141" s="272"/>
      <c r="R141" s="272"/>
      <c r="S141" s="272"/>
      <c r="T141" s="272"/>
      <c r="U141" s="272"/>
      <c r="V141" s="272"/>
      <c r="W141" s="272"/>
      <c r="X141" s="272"/>
    </row>
    <row r="142" spans="2:24" ht="24" customHeight="1">
      <c r="B142" s="272"/>
      <c r="C142" s="272"/>
      <c r="D142" s="272"/>
      <c r="E142" s="272"/>
      <c r="F142" s="272"/>
      <c r="G142" s="272"/>
      <c r="H142" s="272"/>
      <c r="I142" s="272"/>
      <c r="J142" s="272"/>
      <c r="K142" s="272"/>
      <c r="L142" s="272"/>
      <c r="M142" s="272"/>
      <c r="N142" s="272"/>
      <c r="O142" s="272"/>
      <c r="P142" s="272"/>
      <c r="Q142" s="272"/>
      <c r="R142" s="272"/>
      <c r="S142" s="272"/>
      <c r="T142" s="272"/>
      <c r="U142" s="272"/>
      <c r="V142" s="272"/>
      <c r="W142" s="272"/>
      <c r="X142" s="272"/>
    </row>
    <row r="143" spans="2:24" ht="24" customHeight="1">
      <c r="B143" s="272"/>
      <c r="C143" s="272"/>
      <c r="D143" s="272"/>
      <c r="E143" s="272"/>
      <c r="F143" s="272"/>
      <c r="G143" s="272"/>
      <c r="H143" s="272"/>
      <c r="I143" s="272"/>
      <c r="J143" s="272"/>
      <c r="K143" s="272"/>
      <c r="L143" s="272"/>
      <c r="M143" s="272"/>
      <c r="N143" s="272"/>
      <c r="O143" s="272"/>
      <c r="P143" s="272"/>
      <c r="Q143" s="272"/>
      <c r="R143" s="272"/>
      <c r="S143" s="272"/>
      <c r="T143" s="272"/>
      <c r="U143" s="272"/>
      <c r="V143" s="272"/>
      <c r="W143" s="272"/>
      <c r="X143" s="272"/>
    </row>
    <row r="144" spans="2:24" ht="24" customHeight="1">
      <c r="B144" s="272"/>
      <c r="C144" s="272"/>
      <c r="D144" s="272"/>
      <c r="E144" s="272"/>
      <c r="F144" s="272"/>
      <c r="G144" s="272"/>
      <c r="H144" s="272"/>
      <c r="I144" s="272"/>
      <c r="J144" s="272"/>
      <c r="K144" s="272"/>
      <c r="L144" s="272"/>
      <c r="M144" s="272"/>
      <c r="N144" s="272"/>
      <c r="O144" s="272"/>
      <c r="P144" s="272"/>
      <c r="Q144" s="272"/>
      <c r="R144" s="272"/>
      <c r="S144" s="272"/>
      <c r="T144" s="272"/>
      <c r="U144" s="272"/>
      <c r="V144" s="272"/>
      <c r="W144" s="272"/>
      <c r="X144" s="272"/>
    </row>
    <row r="145" spans="2:24" ht="24" customHeight="1">
      <c r="B145" s="272"/>
      <c r="C145" s="272"/>
      <c r="D145" s="272"/>
      <c r="E145" s="272"/>
      <c r="F145" s="272"/>
      <c r="G145" s="272"/>
      <c r="H145" s="272"/>
      <c r="I145" s="272"/>
      <c r="J145" s="272"/>
      <c r="K145" s="272"/>
      <c r="L145" s="272"/>
      <c r="M145" s="272"/>
      <c r="N145" s="272"/>
      <c r="O145" s="272"/>
      <c r="P145" s="272"/>
      <c r="Q145" s="272"/>
      <c r="R145" s="272"/>
      <c r="S145" s="272"/>
      <c r="T145" s="272"/>
      <c r="U145" s="272"/>
      <c r="V145" s="272"/>
      <c r="W145" s="272"/>
      <c r="X145" s="272"/>
    </row>
    <row r="146" spans="2:24" ht="24" customHeight="1">
      <c r="B146" s="272"/>
      <c r="C146" s="272"/>
      <c r="D146" s="272"/>
      <c r="E146" s="272"/>
      <c r="F146" s="272"/>
      <c r="G146" s="272"/>
      <c r="H146" s="272"/>
      <c r="I146" s="272"/>
      <c r="J146" s="272"/>
      <c r="K146" s="272"/>
      <c r="L146" s="272"/>
      <c r="M146" s="272"/>
      <c r="N146" s="272"/>
      <c r="O146" s="272"/>
      <c r="P146" s="272"/>
      <c r="Q146" s="272"/>
      <c r="R146" s="272"/>
      <c r="S146" s="272"/>
      <c r="T146" s="272"/>
      <c r="U146" s="272"/>
      <c r="V146" s="272"/>
      <c r="W146" s="272"/>
      <c r="X146" s="272"/>
    </row>
    <row r="147" spans="2:24" ht="24" customHeight="1">
      <c r="B147" s="272"/>
      <c r="C147" s="272"/>
      <c r="D147" s="272"/>
      <c r="E147" s="272"/>
      <c r="F147" s="272"/>
      <c r="G147" s="272"/>
      <c r="H147" s="272"/>
      <c r="I147" s="272"/>
      <c r="J147" s="272"/>
      <c r="K147" s="272"/>
      <c r="L147" s="272"/>
      <c r="M147" s="272"/>
      <c r="N147" s="272"/>
      <c r="O147" s="272"/>
      <c r="P147" s="272"/>
      <c r="Q147" s="272"/>
      <c r="R147" s="272"/>
      <c r="S147" s="272"/>
      <c r="T147" s="272"/>
      <c r="U147" s="272"/>
      <c r="V147" s="272"/>
      <c r="W147" s="272"/>
      <c r="X147" s="272"/>
    </row>
    <row r="148" spans="2:24" ht="24" customHeight="1">
      <c r="B148" s="272"/>
      <c r="C148" s="272"/>
      <c r="D148" s="272"/>
      <c r="E148" s="272"/>
      <c r="F148" s="272"/>
      <c r="G148" s="272"/>
      <c r="H148" s="272"/>
      <c r="I148" s="272"/>
      <c r="J148" s="272"/>
      <c r="K148" s="272"/>
      <c r="L148" s="272"/>
      <c r="M148" s="272"/>
      <c r="N148" s="272"/>
      <c r="O148" s="272"/>
      <c r="P148" s="272"/>
      <c r="Q148" s="272"/>
      <c r="R148" s="272"/>
      <c r="S148" s="272"/>
      <c r="T148" s="272"/>
      <c r="U148" s="272"/>
      <c r="V148" s="272"/>
      <c r="W148" s="272"/>
      <c r="X148" s="272"/>
    </row>
    <row r="149" spans="2:24" ht="24" customHeight="1">
      <c r="B149" s="272"/>
      <c r="C149" s="272"/>
      <c r="D149" s="272"/>
      <c r="E149" s="272"/>
      <c r="F149" s="272"/>
      <c r="G149" s="272"/>
      <c r="H149" s="272"/>
      <c r="I149" s="272"/>
      <c r="J149" s="272"/>
      <c r="K149" s="272"/>
      <c r="L149" s="272"/>
      <c r="M149" s="272"/>
      <c r="N149" s="272"/>
      <c r="O149" s="272"/>
      <c r="P149" s="272"/>
      <c r="Q149" s="272"/>
      <c r="R149" s="272"/>
      <c r="S149" s="272"/>
      <c r="T149" s="272"/>
      <c r="U149" s="272"/>
      <c r="V149" s="272"/>
      <c r="W149" s="272"/>
      <c r="X149" s="272"/>
    </row>
    <row r="150" spans="2:24" ht="24" customHeight="1">
      <c r="B150" s="272"/>
      <c r="C150" s="272"/>
      <c r="D150" s="272"/>
      <c r="E150" s="272"/>
      <c r="F150" s="272"/>
      <c r="G150" s="272"/>
      <c r="H150" s="272"/>
      <c r="I150" s="272"/>
      <c r="J150" s="272"/>
      <c r="K150" s="272"/>
      <c r="L150" s="272"/>
      <c r="M150" s="272"/>
      <c r="N150" s="272"/>
      <c r="O150" s="272"/>
      <c r="P150" s="272"/>
      <c r="Q150" s="272"/>
      <c r="R150" s="272"/>
      <c r="S150" s="272"/>
      <c r="T150" s="272"/>
      <c r="U150" s="272"/>
      <c r="V150" s="272"/>
      <c r="W150" s="272"/>
      <c r="X150" s="272"/>
    </row>
    <row r="151" spans="2:24" ht="24" customHeight="1">
      <c r="B151" s="272"/>
      <c r="C151" s="272"/>
      <c r="D151" s="272"/>
      <c r="E151" s="272"/>
      <c r="F151" s="272"/>
      <c r="G151" s="272"/>
      <c r="H151" s="272"/>
      <c r="I151" s="272"/>
      <c r="J151" s="272"/>
      <c r="K151" s="272"/>
      <c r="L151" s="272"/>
      <c r="M151" s="272"/>
      <c r="N151" s="272"/>
      <c r="O151" s="272"/>
      <c r="P151" s="272"/>
      <c r="Q151" s="272"/>
      <c r="R151" s="272"/>
      <c r="S151" s="272"/>
      <c r="T151" s="272"/>
      <c r="U151" s="272"/>
      <c r="V151" s="272"/>
      <c r="W151" s="272"/>
      <c r="X151" s="272"/>
    </row>
    <row r="152" spans="2:24" ht="24" customHeight="1">
      <c r="B152" s="272"/>
      <c r="C152" s="272"/>
      <c r="D152" s="272"/>
      <c r="E152" s="272"/>
      <c r="F152" s="272"/>
      <c r="G152" s="272"/>
      <c r="H152" s="272"/>
      <c r="I152" s="272"/>
      <c r="J152" s="272"/>
      <c r="K152" s="272"/>
      <c r="L152" s="272"/>
      <c r="M152" s="272"/>
      <c r="N152" s="272"/>
      <c r="O152" s="272"/>
      <c r="P152" s="272"/>
      <c r="Q152" s="272"/>
      <c r="R152" s="272"/>
      <c r="S152" s="272"/>
      <c r="T152" s="272"/>
      <c r="U152" s="272"/>
      <c r="V152" s="272"/>
      <c r="W152" s="272"/>
      <c r="X152" s="272"/>
    </row>
    <row r="153" spans="2:24" ht="24" customHeight="1">
      <c r="B153" s="272"/>
      <c r="C153" s="272"/>
      <c r="D153" s="272"/>
      <c r="E153" s="272"/>
      <c r="F153" s="272"/>
      <c r="G153" s="272"/>
      <c r="H153" s="272"/>
      <c r="I153" s="272"/>
      <c r="J153" s="272"/>
      <c r="K153" s="272"/>
      <c r="L153" s="272"/>
      <c r="M153" s="272"/>
      <c r="N153" s="272"/>
      <c r="O153" s="272"/>
      <c r="P153" s="272"/>
      <c r="Q153" s="272"/>
      <c r="R153" s="272"/>
      <c r="S153" s="272"/>
      <c r="T153" s="272"/>
      <c r="U153" s="272"/>
      <c r="V153" s="272"/>
      <c r="W153" s="272"/>
      <c r="X153" s="272"/>
    </row>
    <row r="154" spans="2:24" ht="24" customHeight="1">
      <c r="B154" s="272"/>
      <c r="C154" s="272"/>
      <c r="D154" s="272"/>
      <c r="E154" s="272"/>
      <c r="F154" s="272"/>
      <c r="G154" s="272"/>
      <c r="H154" s="272"/>
      <c r="I154" s="272"/>
      <c r="J154" s="272"/>
      <c r="K154" s="272"/>
      <c r="L154" s="272"/>
      <c r="M154" s="272"/>
      <c r="N154" s="272"/>
      <c r="O154" s="272"/>
      <c r="P154" s="272"/>
      <c r="Q154" s="272"/>
      <c r="R154" s="272"/>
      <c r="S154" s="272"/>
      <c r="T154" s="272"/>
      <c r="U154" s="272"/>
      <c r="V154" s="272"/>
      <c r="W154" s="272"/>
      <c r="X154" s="272"/>
    </row>
    <row r="155" spans="2:24" ht="24" customHeight="1">
      <c r="B155" s="272"/>
      <c r="C155" s="272"/>
      <c r="D155" s="272"/>
      <c r="E155" s="272"/>
      <c r="F155" s="272"/>
      <c r="G155" s="272"/>
      <c r="H155" s="272"/>
      <c r="I155" s="272"/>
      <c r="J155" s="272"/>
      <c r="K155" s="272"/>
      <c r="L155" s="272"/>
      <c r="M155" s="272"/>
      <c r="N155" s="272"/>
      <c r="O155" s="272"/>
      <c r="P155" s="272"/>
      <c r="Q155" s="272"/>
      <c r="R155" s="272"/>
      <c r="S155" s="272"/>
      <c r="T155" s="272"/>
      <c r="U155" s="272"/>
      <c r="V155" s="272"/>
      <c r="W155" s="272"/>
      <c r="X155" s="272"/>
    </row>
    <row r="156" spans="2:24" ht="24" customHeight="1">
      <c r="B156" s="272"/>
      <c r="C156" s="272"/>
      <c r="D156" s="272"/>
      <c r="E156" s="272"/>
      <c r="F156" s="272"/>
      <c r="G156" s="272"/>
      <c r="H156" s="272"/>
      <c r="I156" s="272"/>
      <c r="J156" s="272"/>
      <c r="K156" s="272"/>
      <c r="L156" s="272"/>
      <c r="M156" s="272"/>
      <c r="N156" s="272"/>
      <c r="O156" s="272"/>
      <c r="P156" s="272"/>
      <c r="Q156" s="272"/>
      <c r="R156" s="272"/>
      <c r="S156" s="272"/>
      <c r="T156" s="272"/>
      <c r="U156" s="272"/>
      <c r="V156" s="272"/>
      <c r="W156" s="272"/>
      <c r="X156" s="272"/>
    </row>
    <row r="157" spans="2:24" ht="24" customHeight="1">
      <c r="B157" s="272"/>
      <c r="C157" s="272"/>
      <c r="D157" s="272"/>
      <c r="E157" s="272"/>
      <c r="F157" s="272"/>
      <c r="G157" s="272"/>
      <c r="H157" s="272"/>
      <c r="I157" s="272"/>
      <c r="J157" s="272"/>
      <c r="K157" s="272"/>
      <c r="L157" s="272"/>
      <c r="M157" s="272"/>
      <c r="N157" s="272"/>
      <c r="O157" s="272"/>
      <c r="P157" s="272"/>
      <c r="Q157" s="272"/>
      <c r="R157" s="272"/>
      <c r="S157" s="272"/>
      <c r="T157" s="272"/>
      <c r="U157" s="272"/>
      <c r="V157" s="272"/>
      <c r="W157" s="272"/>
      <c r="X157" s="272"/>
    </row>
    <row r="158" spans="2:24" ht="24" customHeight="1">
      <c r="B158" s="272"/>
      <c r="C158" s="272"/>
      <c r="D158" s="272"/>
      <c r="E158" s="272"/>
      <c r="F158" s="272"/>
      <c r="G158" s="272"/>
      <c r="H158" s="272"/>
      <c r="I158" s="272"/>
      <c r="J158" s="272"/>
      <c r="K158" s="272"/>
      <c r="L158" s="272"/>
      <c r="M158" s="272"/>
      <c r="N158" s="272"/>
      <c r="O158" s="272"/>
      <c r="P158" s="272"/>
      <c r="Q158" s="272"/>
      <c r="R158" s="272"/>
      <c r="S158" s="272"/>
      <c r="T158" s="272"/>
      <c r="U158" s="272"/>
      <c r="V158" s="272"/>
      <c r="W158" s="272"/>
      <c r="X158" s="272"/>
    </row>
    <row r="159" spans="2:24" ht="24" customHeight="1">
      <c r="B159" s="272"/>
      <c r="C159" s="272"/>
      <c r="D159" s="272"/>
      <c r="E159" s="272"/>
      <c r="F159" s="272"/>
      <c r="G159" s="272"/>
      <c r="H159" s="272"/>
      <c r="I159" s="272"/>
      <c r="J159" s="272"/>
      <c r="K159" s="272"/>
      <c r="L159" s="272"/>
      <c r="M159" s="272"/>
      <c r="N159" s="272"/>
      <c r="O159" s="272"/>
      <c r="P159" s="272"/>
      <c r="Q159" s="272"/>
      <c r="R159" s="272"/>
      <c r="S159" s="272"/>
      <c r="T159" s="272"/>
      <c r="U159" s="272"/>
      <c r="V159" s="272"/>
      <c r="W159" s="272"/>
      <c r="X159" s="272"/>
    </row>
    <row r="160" spans="2:24" ht="24" customHeight="1">
      <c r="B160" s="272"/>
      <c r="C160" s="272"/>
      <c r="D160" s="272"/>
      <c r="E160" s="272"/>
      <c r="F160" s="272"/>
      <c r="G160" s="272"/>
      <c r="H160" s="272"/>
      <c r="I160" s="272"/>
      <c r="J160" s="272"/>
      <c r="K160" s="272"/>
      <c r="L160" s="272"/>
      <c r="M160" s="272"/>
      <c r="N160" s="272"/>
      <c r="O160" s="272"/>
      <c r="P160" s="272"/>
      <c r="Q160" s="272"/>
      <c r="R160" s="272"/>
      <c r="S160" s="272"/>
      <c r="T160" s="272"/>
      <c r="U160" s="272"/>
      <c r="V160" s="272"/>
      <c r="W160" s="272"/>
      <c r="X160" s="272"/>
    </row>
    <row r="161" spans="2:24" ht="24" customHeight="1">
      <c r="B161" s="272"/>
      <c r="C161" s="272"/>
      <c r="D161" s="272"/>
      <c r="E161" s="272"/>
      <c r="F161" s="272"/>
      <c r="G161" s="272"/>
      <c r="H161" s="272"/>
      <c r="I161" s="272"/>
      <c r="J161" s="272"/>
      <c r="K161" s="272"/>
      <c r="L161" s="272"/>
      <c r="M161" s="272"/>
      <c r="N161" s="272"/>
      <c r="O161" s="272"/>
      <c r="P161" s="272"/>
      <c r="Q161" s="272"/>
      <c r="R161" s="272"/>
      <c r="S161" s="272"/>
      <c r="T161" s="272"/>
      <c r="U161" s="272"/>
      <c r="V161" s="272"/>
      <c r="W161" s="272"/>
      <c r="X161" s="272"/>
    </row>
    <row r="162" spans="2:24" ht="24" customHeight="1">
      <c r="B162" s="272"/>
      <c r="C162" s="272"/>
      <c r="D162" s="272"/>
      <c r="E162" s="272"/>
      <c r="F162" s="272"/>
      <c r="G162" s="272"/>
      <c r="H162" s="272"/>
      <c r="I162" s="272"/>
      <c r="J162" s="272"/>
      <c r="K162" s="272"/>
      <c r="L162" s="272"/>
      <c r="M162" s="272"/>
      <c r="N162" s="272"/>
      <c r="O162" s="272"/>
      <c r="P162" s="272"/>
      <c r="Q162" s="272"/>
      <c r="R162" s="272"/>
      <c r="S162" s="272"/>
      <c r="T162" s="272"/>
      <c r="U162" s="272"/>
      <c r="V162" s="272"/>
      <c r="W162" s="272"/>
      <c r="X162" s="272"/>
    </row>
    <row r="163" spans="2:24" ht="24" customHeight="1">
      <c r="B163" s="272"/>
      <c r="C163" s="272"/>
      <c r="D163" s="272"/>
      <c r="E163" s="272"/>
      <c r="F163" s="272"/>
      <c r="G163" s="272"/>
      <c r="H163" s="272"/>
      <c r="I163" s="272"/>
      <c r="J163" s="272"/>
      <c r="K163" s="272"/>
      <c r="L163" s="272"/>
      <c r="M163" s="272"/>
      <c r="N163" s="272"/>
      <c r="O163" s="272"/>
      <c r="P163" s="272"/>
      <c r="Q163" s="272"/>
      <c r="R163" s="272"/>
      <c r="S163" s="272"/>
      <c r="T163" s="272"/>
      <c r="U163" s="272"/>
      <c r="V163" s="272"/>
      <c r="W163" s="272"/>
      <c r="X163" s="272"/>
    </row>
    <row r="164" spans="2:24" ht="24" customHeight="1">
      <c r="B164" s="272"/>
      <c r="C164" s="272"/>
      <c r="D164" s="272"/>
      <c r="E164" s="272"/>
      <c r="F164" s="272"/>
      <c r="G164" s="272"/>
      <c r="H164" s="272"/>
      <c r="I164" s="272"/>
      <c r="J164" s="272"/>
      <c r="K164" s="272"/>
      <c r="L164" s="272"/>
      <c r="M164" s="272"/>
      <c r="N164" s="272"/>
      <c r="O164" s="272"/>
      <c r="P164" s="272"/>
      <c r="Q164" s="272"/>
      <c r="R164" s="272"/>
      <c r="S164" s="272"/>
      <c r="T164" s="272"/>
      <c r="U164" s="272"/>
      <c r="V164" s="272"/>
      <c r="W164" s="272"/>
      <c r="X164" s="272"/>
    </row>
    <row r="165" spans="2:24" ht="24" customHeight="1">
      <c r="B165" s="272"/>
      <c r="C165" s="272"/>
      <c r="D165" s="272"/>
      <c r="E165" s="272"/>
      <c r="F165" s="272"/>
      <c r="G165" s="272"/>
      <c r="H165" s="272"/>
      <c r="I165" s="272"/>
      <c r="J165" s="272"/>
      <c r="K165" s="272"/>
      <c r="L165" s="272"/>
      <c r="M165" s="272"/>
      <c r="N165" s="272"/>
      <c r="O165" s="272"/>
      <c r="P165" s="272"/>
      <c r="Q165" s="272"/>
      <c r="R165" s="272"/>
      <c r="S165" s="272"/>
      <c r="T165" s="272"/>
      <c r="U165" s="272"/>
      <c r="V165" s="272"/>
      <c r="W165" s="272"/>
      <c r="X165" s="272"/>
    </row>
    <row r="166" spans="2:24" ht="24" customHeight="1">
      <c r="B166" s="272"/>
      <c r="C166" s="272"/>
      <c r="D166" s="272"/>
      <c r="E166" s="272"/>
      <c r="F166" s="272"/>
      <c r="G166" s="272"/>
      <c r="H166" s="272"/>
      <c r="I166" s="272"/>
      <c r="J166" s="272"/>
      <c r="K166" s="272"/>
      <c r="L166" s="272"/>
      <c r="M166" s="272"/>
      <c r="N166" s="272"/>
      <c r="O166" s="272"/>
      <c r="P166" s="272"/>
      <c r="Q166" s="272"/>
      <c r="R166" s="272"/>
      <c r="S166" s="272"/>
      <c r="T166" s="272"/>
      <c r="U166" s="272"/>
      <c r="V166" s="272"/>
      <c r="W166" s="272"/>
      <c r="X166" s="272"/>
    </row>
    <row r="167" spans="2:24" ht="24" customHeight="1">
      <c r="B167" s="272"/>
      <c r="C167" s="272"/>
      <c r="D167" s="272"/>
      <c r="E167" s="272"/>
      <c r="F167" s="272"/>
      <c r="G167" s="272"/>
      <c r="H167" s="272"/>
      <c r="I167" s="272"/>
      <c r="J167" s="272"/>
      <c r="K167" s="272"/>
      <c r="L167" s="272"/>
      <c r="M167" s="272"/>
      <c r="N167" s="272"/>
      <c r="O167" s="272"/>
      <c r="P167" s="272"/>
      <c r="Q167" s="272"/>
      <c r="R167" s="272"/>
      <c r="S167" s="272"/>
      <c r="T167" s="272"/>
      <c r="U167" s="272"/>
      <c r="V167" s="272"/>
      <c r="W167" s="272"/>
      <c r="X167" s="272"/>
    </row>
    <row r="168" spans="2:24" ht="24" customHeight="1">
      <c r="B168" s="272"/>
      <c r="C168" s="272"/>
      <c r="D168" s="272"/>
      <c r="E168" s="272"/>
      <c r="F168" s="272"/>
      <c r="G168" s="272"/>
      <c r="H168" s="272"/>
      <c r="I168" s="272"/>
      <c r="J168" s="272"/>
      <c r="K168" s="272"/>
      <c r="L168" s="272"/>
      <c r="M168" s="272"/>
      <c r="N168" s="272"/>
      <c r="O168" s="272"/>
      <c r="P168" s="272"/>
      <c r="Q168" s="272"/>
      <c r="R168" s="272"/>
      <c r="S168" s="272"/>
      <c r="T168" s="272"/>
      <c r="U168" s="272"/>
      <c r="V168" s="272"/>
      <c r="W168" s="272"/>
      <c r="X168" s="272"/>
    </row>
    <row r="169" spans="2:24" ht="24" customHeight="1">
      <c r="B169" s="272"/>
      <c r="C169" s="272"/>
      <c r="D169" s="272"/>
      <c r="E169" s="272"/>
      <c r="F169" s="272"/>
      <c r="G169" s="272"/>
      <c r="H169" s="272"/>
      <c r="I169" s="272"/>
      <c r="J169" s="272"/>
      <c r="K169" s="272"/>
      <c r="L169" s="272"/>
      <c r="M169" s="272"/>
      <c r="N169" s="272"/>
      <c r="O169" s="272"/>
      <c r="P169" s="272"/>
      <c r="Q169" s="272"/>
      <c r="R169" s="272"/>
      <c r="S169" s="272"/>
      <c r="T169" s="272"/>
      <c r="U169" s="272"/>
      <c r="V169" s="272"/>
      <c r="W169" s="272"/>
      <c r="X169" s="272"/>
    </row>
    <row r="170" spans="2:24" ht="24" customHeight="1">
      <c r="B170" s="272"/>
      <c r="C170" s="272"/>
      <c r="D170" s="272"/>
      <c r="E170" s="272"/>
      <c r="F170" s="272"/>
      <c r="G170" s="272"/>
      <c r="H170" s="272"/>
      <c r="I170" s="272"/>
      <c r="J170" s="272"/>
      <c r="K170" s="272"/>
      <c r="L170" s="272"/>
      <c r="M170" s="272"/>
      <c r="N170" s="272"/>
      <c r="O170" s="272"/>
      <c r="P170" s="272"/>
      <c r="Q170" s="272"/>
      <c r="R170" s="272"/>
      <c r="S170" s="272"/>
      <c r="T170" s="272"/>
      <c r="U170" s="272"/>
      <c r="V170" s="272"/>
      <c r="W170" s="272"/>
      <c r="X170" s="272"/>
    </row>
    <row r="171" spans="2:24" ht="24" customHeight="1">
      <c r="B171" s="272"/>
      <c r="C171" s="272"/>
      <c r="D171" s="272"/>
      <c r="E171" s="272"/>
      <c r="F171" s="272"/>
      <c r="G171" s="272"/>
      <c r="H171" s="272"/>
      <c r="I171" s="272"/>
      <c r="J171" s="272"/>
      <c r="K171" s="272"/>
      <c r="L171" s="272"/>
      <c r="M171" s="272"/>
      <c r="N171" s="272"/>
      <c r="O171" s="272"/>
      <c r="P171" s="272"/>
      <c r="Q171" s="272"/>
      <c r="R171" s="272"/>
      <c r="S171" s="272"/>
      <c r="T171" s="272"/>
      <c r="U171" s="272"/>
      <c r="V171" s="272"/>
      <c r="W171" s="272"/>
      <c r="X171" s="272"/>
    </row>
    <row r="172" spans="2:24" ht="24" customHeight="1">
      <c r="B172" s="272"/>
      <c r="C172" s="272"/>
      <c r="D172" s="272"/>
      <c r="E172" s="272"/>
      <c r="F172" s="272"/>
      <c r="G172" s="272"/>
      <c r="H172" s="272"/>
      <c r="I172" s="272"/>
      <c r="J172" s="272"/>
      <c r="K172" s="272"/>
      <c r="L172" s="272"/>
      <c r="M172" s="272"/>
      <c r="N172" s="272"/>
      <c r="O172" s="272"/>
      <c r="P172" s="272"/>
      <c r="Q172" s="272"/>
      <c r="R172" s="272"/>
      <c r="S172" s="272"/>
      <c r="T172" s="272"/>
      <c r="U172" s="272"/>
      <c r="V172" s="272"/>
      <c r="W172" s="272"/>
      <c r="X172" s="272"/>
    </row>
    <row r="173" spans="2:24" ht="24" customHeight="1">
      <c r="B173" s="272"/>
      <c r="C173" s="272"/>
      <c r="D173" s="272"/>
      <c r="E173" s="272"/>
      <c r="F173" s="272"/>
      <c r="G173" s="272"/>
      <c r="H173" s="272"/>
      <c r="I173" s="272"/>
      <c r="J173" s="272"/>
      <c r="K173" s="272"/>
      <c r="L173" s="272"/>
      <c r="M173" s="272"/>
      <c r="N173" s="272"/>
      <c r="O173" s="272"/>
      <c r="P173" s="272"/>
      <c r="Q173" s="272"/>
      <c r="R173" s="272"/>
      <c r="S173" s="272"/>
      <c r="T173" s="272"/>
      <c r="U173" s="272"/>
      <c r="V173" s="272"/>
      <c r="W173" s="272"/>
      <c r="X173" s="272"/>
    </row>
    <row r="174" spans="2:24" ht="24" customHeight="1">
      <c r="B174" s="272"/>
      <c r="C174" s="272"/>
      <c r="D174" s="272"/>
      <c r="E174" s="272"/>
      <c r="F174" s="272"/>
      <c r="G174" s="272"/>
      <c r="H174" s="272"/>
      <c r="I174" s="272"/>
      <c r="J174" s="272"/>
      <c r="K174" s="272"/>
      <c r="L174" s="272"/>
      <c r="M174" s="272"/>
      <c r="N174" s="272"/>
      <c r="O174" s="272"/>
      <c r="P174" s="272"/>
      <c r="Q174" s="272"/>
      <c r="R174" s="272"/>
      <c r="S174" s="272"/>
      <c r="T174" s="272"/>
      <c r="U174" s="272"/>
      <c r="V174" s="272"/>
      <c r="W174" s="272"/>
      <c r="X174" s="272"/>
    </row>
    <row r="175" spans="2:24" ht="24" customHeight="1">
      <c r="B175" s="272"/>
      <c r="C175" s="272"/>
      <c r="D175" s="272"/>
      <c r="E175" s="272"/>
      <c r="F175" s="272"/>
      <c r="G175" s="272"/>
      <c r="H175" s="272"/>
      <c r="I175" s="272"/>
      <c r="J175" s="272"/>
      <c r="K175" s="272"/>
      <c r="L175" s="272"/>
      <c r="M175" s="272"/>
      <c r="N175" s="272"/>
      <c r="O175" s="272"/>
      <c r="P175" s="272"/>
      <c r="Q175" s="272"/>
      <c r="R175" s="272"/>
      <c r="S175" s="272"/>
      <c r="T175" s="272"/>
      <c r="U175" s="272"/>
      <c r="V175" s="272"/>
      <c r="W175" s="272"/>
      <c r="X175" s="272"/>
    </row>
    <row r="176" spans="2:24" ht="24" customHeight="1">
      <c r="B176" s="272"/>
      <c r="C176" s="272"/>
      <c r="D176" s="272"/>
      <c r="E176" s="272"/>
      <c r="F176" s="272"/>
      <c r="G176" s="272"/>
      <c r="H176" s="272"/>
      <c r="I176" s="272"/>
      <c r="J176" s="272"/>
      <c r="K176" s="272"/>
      <c r="L176" s="272"/>
      <c r="M176" s="272"/>
      <c r="N176" s="272"/>
      <c r="O176" s="272"/>
      <c r="P176" s="272"/>
      <c r="Q176" s="272"/>
      <c r="R176" s="272"/>
      <c r="S176" s="272"/>
      <c r="T176" s="272"/>
      <c r="U176" s="272"/>
      <c r="V176" s="272"/>
      <c r="W176" s="272"/>
      <c r="X176" s="272"/>
    </row>
    <row r="177" spans="2:24" ht="24" customHeight="1">
      <c r="B177" s="272"/>
      <c r="C177" s="272"/>
      <c r="D177" s="272"/>
      <c r="E177" s="272"/>
      <c r="F177" s="272"/>
      <c r="G177" s="272"/>
      <c r="H177" s="272"/>
      <c r="I177" s="272"/>
      <c r="J177" s="272"/>
      <c r="K177" s="272"/>
      <c r="L177" s="272"/>
      <c r="M177" s="272"/>
      <c r="N177" s="272"/>
      <c r="O177" s="272"/>
      <c r="P177" s="272"/>
      <c r="Q177" s="272"/>
      <c r="R177" s="272"/>
      <c r="S177" s="272"/>
      <c r="T177" s="272"/>
      <c r="U177" s="272"/>
      <c r="V177" s="272"/>
      <c r="W177" s="272"/>
      <c r="X177" s="272"/>
    </row>
    <row r="178" spans="2:24" ht="24" customHeight="1">
      <c r="B178" s="272"/>
      <c r="C178" s="272"/>
      <c r="D178" s="272"/>
      <c r="E178" s="272"/>
      <c r="F178" s="272"/>
      <c r="G178" s="272"/>
      <c r="H178" s="272"/>
      <c r="I178" s="272"/>
      <c r="J178" s="272"/>
      <c r="K178" s="272"/>
      <c r="L178" s="272"/>
      <c r="M178" s="272"/>
      <c r="N178" s="272"/>
      <c r="O178" s="272"/>
      <c r="P178" s="272"/>
      <c r="Q178" s="272"/>
      <c r="R178" s="272"/>
      <c r="S178" s="272"/>
      <c r="T178" s="272"/>
      <c r="U178" s="272"/>
      <c r="V178" s="272"/>
      <c r="W178" s="272"/>
      <c r="X178" s="272"/>
    </row>
    <row r="179" spans="2:24" ht="24" customHeight="1">
      <c r="B179" s="272"/>
      <c r="C179" s="272"/>
      <c r="D179" s="272"/>
      <c r="E179" s="272"/>
      <c r="F179" s="272"/>
      <c r="G179" s="272"/>
      <c r="H179" s="272"/>
      <c r="I179" s="272"/>
      <c r="J179" s="272"/>
      <c r="K179" s="272"/>
      <c r="L179" s="272"/>
      <c r="M179" s="272"/>
      <c r="N179" s="272"/>
      <c r="O179" s="272"/>
      <c r="P179" s="272"/>
      <c r="Q179" s="272"/>
      <c r="R179" s="272"/>
      <c r="S179" s="272"/>
      <c r="T179" s="272"/>
      <c r="U179" s="272"/>
      <c r="V179" s="272"/>
      <c r="W179" s="272"/>
      <c r="X179" s="272"/>
    </row>
    <row r="180" spans="2:24" ht="24" customHeight="1">
      <c r="B180" s="272"/>
      <c r="C180" s="272"/>
      <c r="D180" s="272"/>
      <c r="E180" s="272"/>
      <c r="F180" s="272"/>
      <c r="G180" s="272"/>
      <c r="H180" s="272"/>
      <c r="I180" s="272"/>
      <c r="J180" s="272"/>
      <c r="K180" s="272"/>
      <c r="L180" s="272"/>
      <c r="M180" s="272"/>
      <c r="N180" s="272"/>
      <c r="O180" s="272"/>
      <c r="P180" s="272"/>
      <c r="Q180" s="272"/>
      <c r="R180" s="272"/>
      <c r="S180" s="272"/>
      <c r="T180" s="272"/>
      <c r="U180" s="272"/>
      <c r="V180" s="272"/>
      <c r="W180" s="272"/>
      <c r="X180" s="272"/>
    </row>
    <row r="181" spans="2:24" ht="24" customHeight="1">
      <c r="B181" s="272"/>
      <c r="C181" s="272"/>
      <c r="D181" s="272"/>
      <c r="E181" s="272"/>
      <c r="F181" s="272"/>
      <c r="G181" s="272"/>
      <c r="H181" s="272"/>
      <c r="I181" s="272"/>
      <c r="J181" s="272"/>
      <c r="K181" s="272"/>
      <c r="L181" s="272"/>
      <c r="M181" s="272"/>
      <c r="N181" s="272"/>
      <c r="O181" s="272"/>
      <c r="P181" s="272"/>
      <c r="Q181" s="272"/>
      <c r="R181" s="272"/>
      <c r="S181" s="272"/>
      <c r="T181" s="272"/>
      <c r="U181" s="272"/>
      <c r="V181" s="272"/>
      <c r="W181" s="272"/>
      <c r="X181" s="272"/>
    </row>
    <row r="182" spans="2:24" ht="24" customHeight="1">
      <c r="B182" s="272"/>
      <c r="C182" s="272"/>
      <c r="D182" s="272"/>
      <c r="E182" s="272"/>
      <c r="F182" s="272"/>
      <c r="G182" s="272"/>
      <c r="H182" s="272"/>
      <c r="I182" s="272"/>
      <c r="J182" s="272"/>
      <c r="K182" s="272"/>
      <c r="L182" s="272"/>
      <c r="M182" s="272"/>
      <c r="N182" s="272"/>
      <c r="O182" s="272"/>
      <c r="P182" s="272"/>
      <c r="Q182" s="272"/>
      <c r="R182" s="272"/>
      <c r="S182" s="272"/>
      <c r="T182" s="272"/>
      <c r="U182" s="272"/>
      <c r="V182" s="272"/>
      <c r="W182" s="272"/>
      <c r="X182" s="272"/>
    </row>
    <row r="183" spans="2:24" ht="24" customHeight="1">
      <c r="B183" s="272"/>
      <c r="C183" s="272"/>
      <c r="D183" s="272"/>
      <c r="E183" s="272"/>
      <c r="F183" s="272"/>
      <c r="G183" s="272"/>
      <c r="H183" s="272"/>
      <c r="I183" s="272"/>
      <c r="J183" s="272"/>
      <c r="K183" s="272"/>
      <c r="L183" s="272"/>
      <c r="M183" s="272"/>
      <c r="N183" s="272"/>
      <c r="O183" s="272"/>
      <c r="P183" s="272"/>
      <c r="Q183" s="272"/>
      <c r="R183" s="272"/>
      <c r="S183" s="272"/>
      <c r="T183" s="272"/>
      <c r="U183" s="272"/>
      <c r="V183" s="272"/>
      <c r="W183" s="272"/>
      <c r="X183" s="272"/>
    </row>
    <row r="184" spans="2:24" ht="24" customHeight="1">
      <c r="B184" s="272"/>
      <c r="C184" s="272"/>
      <c r="D184" s="272"/>
      <c r="E184" s="272"/>
      <c r="F184" s="272"/>
      <c r="G184" s="272"/>
      <c r="H184" s="272"/>
      <c r="I184" s="272"/>
      <c r="J184" s="272"/>
      <c r="K184" s="272"/>
      <c r="L184" s="272"/>
      <c r="M184" s="272"/>
      <c r="N184" s="272"/>
      <c r="O184" s="272"/>
      <c r="P184" s="272"/>
      <c r="Q184" s="272"/>
      <c r="R184" s="272"/>
      <c r="S184" s="272"/>
      <c r="T184" s="272"/>
      <c r="U184" s="272"/>
      <c r="V184" s="272"/>
      <c r="W184" s="272"/>
      <c r="X184" s="272"/>
    </row>
    <row r="185" spans="2:24" ht="24" customHeight="1">
      <c r="B185" s="272"/>
      <c r="C185" s="272"/>
      <c r="D185" s="272"/>
      <c r="E185" s="272"/>
      <c r="F185" s="272"/>
      <c r="G185" s="272"/>
      <c r="H185" s="272"/>
      <c r="I185" s="272"/>
      <c r="J185" s="272"/>
      <c r="K185" s="272"/>
      <c r="L185" s="272"/>
      <c r="M185" s="272"/>
      <c r="N185" s="272"/>
      <c r="O185" s="272"/>
      <c r="P185" s="272"/>
      <c r="Q185" s="272"/>
      <c r="R185" s="272"/>
      <c r="S185" s="272"/>
      <c r="T185" s="272"/>
      <c r="U185" s="272"/>
      <c r="V185" s="272"/>
      <c r="W185" s="272"/>
      <c r="X185" s="272"/>
    </row>
    <row r="186" spans="2:24" ht="24" customHeight="1">
      <c r="B186" s="272"/>
      <c r="C186" s="272"/>
      <c r="D186" s="272"/>
      <c r="E186" s="272"/>
      <c r="F186" s="272"/>
      <c r="G186" s="272"/>
      <c r="H186" s="272"/>
      <c r="I186" s="272"/>
      <c r="J186" s="272"/>
      <c r="K186" s="272"/>
      <c r="L186" s="272"/>
      <c r="M186" s="272"/>
      <c r="N186" s="272"/>
      <c r="O186" s="272"/>
      <c r="P186" s="272"/>
      <c r="Q186" s="272"/>
      <c r="R186" s="272"/>
      <c r="S186" s="272"/>
      <c r="T186" s="272"/>
      <c r="U186" s="272"/>
      <c r="V186" s="272"/>
      <c r="W186" s="272"/>
      <c r="X186" s="272"/>
    </row>
    <row r="187" spans="2:24" ht="24" customHeight="1">
      <c r="B187" s="272"/>
      <c r="C187" s="272"/>
      <c r="D187" s="272"/>
      <c r="E187" s="272"/>
      <c r="F187" s="272"/>
      <c r="G187" s="272"/>
      <c r="H187" s="272"/>
      <c r="I187" s="272"/>
      <c r="J187" s="272"/>
      <c r="K187" s="272"/>
      <c r="L187" s="272"/>
      <c r="M187" s="272"/>
      <c r="N187" s="272"/>
      <c r="O187" s="272"/>
      <c r="P187" s="272"/>
      <c r="Q187" s="272"/>
      <c r="R187" s="272"/>
      <c r="S187" s="272"/>
      <c r="T187" s="272"/>
      <c r="U187" s="272"/>
      <c r="V187" s="272"/>
      <c r="W187" s="272"/>
      <c r="X187" s="272"/>
    </row>
    <row r="188" spans="2:24" ht="24" customHeight="1">
      <c r="B188" s="272"/>
      <c r="C188" s="272"/>
      <c r="D188" s="272"/>
      <c r="E188" s="272"/>
      <c r="F188" s="272"/>
      <c r="G188" s="272"/>
      <c r="H188" s="272"/>
      <c r="I188" s="272"/>
      <c r="J188" s="272"/>
      <c r="K188" s="272"/>
      <c r="L188" s="272"/>
      <c r="M188" s="272"/>
      <c r="N188" s="272"/>
      <c r="O188" s="272"/>
      <c r="P188" s="272"/>
      <c r="Q188" s="272"/>
      <c r="R188" s="272"/>
      <c r="S188" s="272"/>
      <c r="T188" s="272"/>
      <c r="U188" s="272"/>
      <c r="V188" s="272"/>
      <c r="W188" s="272"/>
      <c r="X188" s="272"/>
    </row>
    <row r="189" spans="2:24" ht="24" customHeight="1">
      <c r="B189" s="272"/>
      <c r="C189" s="272"/>
      <c r="D189" s="272"/>
      <c r="E189" s="272"/>
      <c r="F189" s="272"/>
      <c r="G189" s="272"/>
      <c r="H189" s="272"/>
      <c r="I189" s="272"/>
      <c r="J189" s="272"/>
      <c r="K189" s="272"/>
      <c r="L189" s="272"/>
      <c r="M189" s="272"/>
      <c r="N189" s="272"/>
      <c r="O189" s="272"/>
      <c r="P189" s="272"/>
      <c r="Q189" s="272"/>
      <c r="R189" s="272"/>
      <c r="S189" s="272"/>
      <c r="T189" s="272"/>
      <c r="U189" s="272"/>
      <c r="V189" s="272"/>
      <c r="W189" s="272"/>
      <c r="X189" s="272"/>
    </row>
    <row r="190" spans="2:24" ht="24" customHeight="1">
      <c r="B190" s="272"/>
      <c r="C190" s="272"/>
      <c r="D190" s="272"/>
      <c r="E190" s="272"/>
      <c r="F190" s="272"/>
      <c r="G190" s="272"/>
      <c r="H190" s="272"/>
      <c r="I190" s="272"/>
      <c r="J190" s="272"/>
      <c r="K190" s="272"/>
      <c r="L190" s="272"/>
      <c r="M190" s="272"/>
      <c r="N190" s="272"/>
      <c r="O190" s="272"/>
      <c r="P190" s="272"/>
      <c r="Q190" s="272"/>
      <c r="R190" s="272"/>
      <c r="S190" s="272"/>
      <c r="T190" s="272"/>
      <c r="U190" s="272"/>
      <c r="V190" s="272"/>
      <c r="W190" s="272"/>
      <c r="X190" s="272"/>
    </row>
    <row r="191" spans="2:24" ht="24" customHeight="1">
      <c r="B191" s="272"/>
      <c r="C191" s="272"/>
      <c r="D191" s="272"/>
      <c r="E191" s="272"/>
      <c r="F191" s="272"/>
      <c r="G191" s="272"/>
      <c r="H191" s="272"/>
      <c r="I191" s="272"/>
      <c r="J191" s="272"/>
      <c r="K191" s="272"/>
      <c r="L191" s="272"/>
      <c r="M191" s="272"/>
      <c r="N191" s="272"/>
      <c r="O191" s="272"/>
      <c r="P191" s="272"/>
      <c r="Q191" s="272"/>
      <c r="R191" s="272"/>
      <c r="S191" s="272"/>
      <c r="T191" s="272"/>
      <c r="U191" s="272"/>
      <c r="V191" s="272"/>
      <c r="W191" s="272"/>
      <c r="X191" s="272"/>
    </row>
    <row r="192" spans="2:24" ht="24" customHeight="1">
      <c r="B192" s="272"/>
      <c r="C192" s="272"/>
      <c r="D192" s="272"/>
      <c r="E192" s="272"/>
      <c r="F192" s="272"/>
      <c r="G192" s="272"/>
      <c r="H192" s="272"/>
      <c r="I192" s="272"/>
      <c r="J192" s="272"/>
      <c r="K192" s="272"/>
      <c r="L192" s="272"/>
      <c r="M192" s="272"/>
      <c r="N192" s="272"/>
      <c r="O192" s="272"/>
      <c r="P192" s="272"/>
      <c r="Q192" s="272"/>
      <c r="R192" s="272"/>
      <c r="S192" s="272"/>
      <c r="T192" s="272"/>
      <c r="U192" s="272"/>
      <c r="V192" s="272"/>
      <c r="W192" s="272"/>
      <c r="X192" s="272"/>
    </row>
    <row r="193" spans="2:24" ht="24" customHeight="1">
      <c r="B193" s="272"/>
      <c r="C193" s="272"/>
      <c r="D193" s="272"/>
      <c r="E193" s="272"/>
      <c r="F193" s="272"/>
      <c r="G193" s="272"/>
      <c r="H193" s="272"/>
      <c r="I193" s="272"/>
      <c r="J193" s="272"/>
      <c r="K193" s="272"/>
      <c r="L193" s="272"/>
      <c r="M193" s="272"/>
      <c r="N193" s="272"/>
      <c r="O193" s="272"/>
      <c r="P193" s="272"/>
      <c r="Q193" s="272"/>
      <c r="R193" s="272"/>
      <c r="S193" s="272"/>
      <c r="T193" s="272"/>
      <c r="U193" s="272"/>
      <c r="V193" s="272"/>
      <c r="W193" s="272"/>
      <c r="X193" s="272"/>
    </row>
    <row r="194" spans="2:24" ht="24" customHeight="1">
      <c r="B194" s="272"/>
      <c r="C194" s="272"/>
      <c r="D194" s="272"/>
      <c r="E194" s="272"/>
      <c r="F194" s="272"/>
      <c r="G194" s="272"/>
      <c r="H194" s="272"/>
      <c r="I194" s="272"/>
      <c r="J194" s="272"/>
      <c r="K194" s="272"/>
      <c r="L194" s="272"/>
      <c r="M194" s="272"/>
      <c r="N194" s="272"/>
      <c r="O194" s="272"/>
      <c r="P194" s="272"/>
      <c r="Q194" s="272"/>
      <c r="R194" s="272"/>
      <c r="S194" s="272"/>
      <c r="T194" s="272"/>
      <c r="U194" s="272"/>
      <c r="V194" s="272"/>
      <c r="W194" s="272"/>
      <c r="X194" s="272"/>
    </row>
    <row r="195" spans="2:24" ht="24" customHeight="1">
      <c r="B195" s="272"/>
      <c r="C195" s="272"/>
      <c r="D195" s="272"/>
      <c r="E195" s="272"/>
      <c r="F195" s="272"/>
      <c r="G195" s="272"/>
      <c r="H195" s="272"/>
      <c r="I195" s="272"/>
      <c r="J195" s="272"/>
      <c r="K195" s="272"/>
      <c r="L195" s="272"/>
      <c r="M195" s="272"/>
      <c r="N195" s="272"/>
      <c r="O195" s="272"/>
      <c r="P195" s="272"/>
      <c r="Q195" s="272"/>
      <c r="R195" s="272"/>
      <c r="S195" s="272"/>
      <c r="T195" s="272"/>
      <c r="U195" s="272"/>
      <c r="V195" s="272"/>
      <c r="W195" s="272"/>
      <c r="X195" s="272"/>
    </row>
    <row r="196" spans="2:24" ht="24" customHeight="1">
      <c r="B196" s="272"/>
      <c r="C196" s="272"/>
      <c r="D196" s="272"/>
      <c r="E196" s="272"/>
      <c r="F196" s="272"/>
      <c r="G196" s="272"/>
      <c r="H196" s="272"/>
      <c r="I196" s="272"/>
      <c r="J196" s="272"/>
      <c r="K196" s="272"/>
      <c r="L196" s="272"/>
      <c r="M196" s="272"/>
      <c r="N196" s="272"/>
      <c r="O196" s="272"/>
      <c r="P196" s="272"/>
      <c r="Q196" s="272"/>
      <c r="R196" s="272"/>
      <c r="S196" s="272"/>
      <c r="T196" s="272"/>
      <c r="U196" s="272"/>
      <c r="V196" s="272"/>
      <c r="W196" s="272"/>
      <c r="X196" s="272"/>
    </row>
    <row r="197" spans="2:24" ht="24" customHeight="1">
      <c r="B197" s="272"/>
      <c r="C197" s="272"/>
      <c r="D197" s="272"/>
      <c r="E197" s="272"/>
      <c r="F197" s="272"/>
      <c r="G197" s="272"/>
      <c r="H197" s="272"/>
      <c r="I197" s="272"/>
      <c r="J197" s="272"/>
      <c r="K197" s="272"/>
      <c r="L197" s="272"/>
      <c r="M197" s="272"/>
      <c r="N197" s="272"/>
      <c r="O197" s="272"/>
      <c r="P197" s="272"/>
      <c r="Q197" s="272"/>
      <c r="R197" s="272"/>
      <c r="S197" s="272"/>
      <c r="T197" s="272"/>
      <c r="U197" s="272"/>
      <c r="V197" s="272"/>
      <c r="W197" s="272"/>
      <c r="X197" s="272"/>
    </row>
    <row r="198" spans="2:24">
      <c r="B198" s="272"/>
      <c r="C198" s="272"/>
      <c r="D198" s="272"/>
      <c r="E198" s="272"/>
      <c r="F198" s="272"/>
      <c r="G198" s="272"/>
      <c r="H198" s="272"/>
      <c r="I198" s="272"/>
      <c r="J198" s="272"/>
      <c r="K198" s="272"/>
      <c r="L198" s="272"/>
      <c r="M198" s="272"/>
      <c r="N198" s="272"/>
      <c r="O198" s="272"/>
      <c r="P198" s="272"/>
      <c r="Q198" s="272"/>
      <c r="R198" s="272"/>
      <c r="S198" s="272"/>
      <c r="T198" s="272"/>
      <c r="U198" s="272"/>
      <c r="V198" s="272"/>
      <c r="W198" s="272"/>
      <c r="X198" s="272"/>
    </row>
    <row r="199" spans="2:24">
      <c r="B199" s="272"/>
      <c r="C199" s="272"/>
      <c r="D199" s="272"/>
      <c r="E199" s="272"/>
      <c r="F199" s="272"/>
      <c r="G199" s="272"/>
      <c r="H199" s="272"/>
      <c r="I199" s="272"/>
      <c r="J199" s="272"/>
      <c r="K199" s="272"/>
      <c r="L199" s="272"/>
      <c r="M199" s="272"/>
      <c r="N199" s="272"/>
      <c r="O199" s="272"/>
      <c r="P199" s="272"/>
      <c r="Q199" s="272"/>
      <c r="R199" s="272"/>
      <c r="S199" s="272"/>
      <c r="T199" s="272"/>
      <c r="U199" s="272"/>
      <c r="V199" s="272"/>
      <c r="W199" s="272"/>
      <c r="X199" s="272"/>
    </row>
    <row r="200" spans="2:24">
      <c r="B200" s="272"/>
      <c r="C200" s="272"/>
      <c r="D200" s="272"/>
      <c r="E200" s="272"/>
      <c r="F200" s="272"/>
      <c r="G200" s="272"/>
      <c r="H200" s="272"/>
      <c r="I200" s="272"/>
      <c r="J200" s="272"/>
      <c r="K200" s="272"/>
      <c r="L200" s="272"/>
      <c r="M200" s="272"/>
      <c r="N200" s="272"/>
      <c r="O200" s="272"/>
      <c r="P200" s="272"/>
      <c r="Q200" s="272"/>
      <c r="R200" s="272"/>
      <c r="S200" s="272"/>
      <c r="T200" s="272"/>
      <c r="U200" s="272"/>
      <c r="V200" s="272"/>
      <c r="W200" s="272"/>
      <c r="X200" s="272"/>
    </row>
    <row r="201" spans="2:24">
      <c r="B201" s="272"/>
      <c r="C201" s="272"/>
      <c r="D201" s="272"/>
      <c r="E201" s="272"/>
      <c r="F201" s="272"/>
      <c r="G201" s="272"/>
      <c r="H201" s="272"/>
      <c r="I201" s="272"/>
      <c r="J201" s="272"/>
      <c r="K201" s="272"/>
      <c r="L201" s="272"/>
      <c r="M201" s="272"/>
      <c r="N201" s="272"/>
      <c r="O201" s="272"/>
      <c r="P201" s="272"/>
      <c r="Q201" s="272"/>
      <c r="R201" s="272"/>
      <c r="S201" s="272"/>
      <c r="T201" s="272"/>
      <c r="U201" s="272"/>
      <c r="V201" s="272"/>
      <c r="W201" s="272"/>
      <c r="X201" s="272"/>
    </row>
    <row r="202" spans="2:24">
      <c r="B202" s="272"/>
      <c r="C202" s="272"/>
      <c r="D202" s="272"/>
      <c r="E202" s="272"/>
      <c r="F202" s="272"/>
      <c r="G202" s="272"/>
      <c r="H202" s="272"/>
      <c r="I202" s="272"/>
      <c r="J202" s="272"/>
      <c r="K202" s="272"/>
      <c r="L202" s="272"/>
      <c r="M202" s="272"/>
      <c r="N202" s="272"/>
      <c r="O202" s="272"/>
      <c r="P202" s="272"/>
      <c r="Q202" s="272"/>
      <c r="R202" s="272"/>
      <c r="S202" s="272"/>
      <c r="T202" s="272"/>
      <c r="U202" s="272"/>
      <c r="V202" s="272"/>
      <c r="W202" s="272"/>
      <c r="X202" s="272"/>
    </row>
    <row r="203" spans="2:24">
      <c r="B203" s="272"/>
      <c r="C203" s="272"/>
      <c r="D203" s="272"/>
      <c r="E203" s="272"/>
      <c r="F203" s="272"/>
      <c r="G203" s="272"/>
      <c r="H203" s="272"/>
      <c r="I203" s="272"/>
      <c r="J203" s="272"/>
      <c r="K203" s="272"/>
      <c r="L203" s="272"/>
      <c r="M203" s="272"/>
      <c r="N203" s="272"/>
      <c r="O203" s="272"/>
      <c r="P203" s="272"/>
      <c r="Q203" s="272"/>
      <c r="R203" s="272"/>
      <c r="S203" s="272"/>
      <c r="T203" s="272"/>
      <c r="U203" s="272"/>
      <c r="V203" s="272"/>
      <c r="W203" s="272"/>
      <c r="X203" s="272"/>
    </row>
    <row r="204" spans="2:24">
      <c r="B204" s="272"/>
      <c r="C204" s="272"/>
      <c r="D204" s="272"/>
      <c r="E204" s="272"/>
      <c r="F204" s="272"/>
      <c r="G204" s="272"/>
      <c r="H204" s="272"/>
      <c r="I204" s="272"/>
      <c r="J204" s="272"/>
      <c r="K204" s="272"/>
      <c r="L204" s="272"/>
      <c r="M204" s="272"/>
      <c r="N204" s="272"/>
      <c r="O204" s="272"/>
      <c r="P204" s="272"/>
      <c r="Q204" s="272"/>
      <c r="R204" s="272"/>
      <c r="S204" s="272"/>
      <c r="T204" s="272"/>
      <c r="U204" s="272"/>
      <c r="V204" s="272"/>
      <c r="W204" s="272"/>
      <c r="X204" s="272"/>
    </row>
    <row r="205" spans="2:24">
      <c r="B205" s="272"/>
      <c r="C205" s="272"/>
      <c r="D205" s="272"/>
      <c r="E205" s="272"/>
      <c r="F205" s="272"/>
      <c r="G205" s="272"/>
      <c r="H205" s="272"/>
      <c r="I205" s="272"/>
      <c r="J205" s="272"/>
      <c r="K205" s="272"/>
      <c r="L205" s="272"/>
      <c r="M205" s="272"/>
      <c r="N205" s="272"/>
      <c r="O205" s="272"/>
      <c r="P205" s="272"/>
      <c r="Q205" s="272"/>
      <c r="R205" s="272"/>
      <c r="S205" s="272"/>
      <c r="T205" s="272"/>
      <c r="U205" s="272"/>
      <c r="V205" s="272"/>
      <c r="W205" s="272"/>
      <c r="X205" s="272"/>
    </row>
    <row r="206" spans="2:24">
      <c r="B206" s="272"/>
      <c r="C206" s="272"/>
      <c r="D206" s="272"/>
      <c r="E206" s="272"/>
      <c r="F206" s="272"/>
      <c r="G206" s="272"/>
      <c r="H206" s="272"/>
      <c r="I206" s="272"/>
      <c r="J206" s="272"/>
      <c r="K206" s="272"/>
      <c r="L206" s="272"/>
      <c r="M206" s="272"/>
      <c r="N206" s="272"/>
      <c r="O206" s="272"/>
      <c r="P206" s="272"/>
      <c r="Q206" s="272"/>
      <c r="R206" s="272"/>
      <c r="S206" s="272"/>
      <c r="T206" s="272"/>
      <c r="U206" s="272"/>
      <c r="V206" s="272"/>
      <c r="W206" s="272"/>
      <c r="X206" s="272"/>
    </row>
    <row r="207" spans="2:24">
      <c r="B207" s="272"/>
      <c r="C207" s="272"/>
      <c r="D207" s="272"/>
      <c r="E207" s="272"/>
      <c r="F207" s="272"/>
      <c r="G207" s="272"/>
      <c r="H207" s="272"/>
      <c r="I207" s="272"/>
      <c r="J207" s="272"/>
      <c r="K207" s="272"/>
      <c r="L207" s="272"/>
      <c r="M207" s="272"/>
      <c r="N207" s="272"/>
      <c r="O207" s="272"/>
      <c r="P207" s="272"/>
      <c r="Q207" s="272"/>
      <c r="R207" s="272"/>
      <c r="S207" s="272"/>
      <c r="T207" s="272"/>
      <c r="U207" s="272"/>
      <c r="V207" s="272"/>
      <c r="W207" s="272"/>
      <c r="X207" s="272"/>
    </row>
    <row r="208" spans="2:24">
      <c r="B208" s="272"/>
      <c r="C208" s="272"/>
      <c r="D208" s="272"/>
      <c r="E208" s="272"/>
      <c r="F208" s="272"/>
      <c r="G208" s="272"/>
      <c r="H208" s="272"/>
      <c r="I208" s="272"/>
      <c r="J208" s="272"/>
      <c r="K208" s="272"/>
      <c r="L208" s="272"/>
      <c r="M208" s="272"/>
      <c r="N208" s="272"/>
      <c r="O208" s="272"/>
      <c r="P208" s="272"/>
      <c r="Q208" s="272"/>
      <c r="R208" s="272"/>
      <c r="S208" s="272"/>
      <c r="T208" s="272"/>
      <c r="U208" s="272"/>
      <c r="V208" s="272"/>
      <c r="W208" s="272"/>
      <c r="X208" s="272"/>
    </row>
    <row r="209" spans="2:24">
      <c r="B209" s="272"/>
      <c r="C209" s="272"/>
      <c r="D209" s="272"/>
      <c r="E209" s="272"/>
      <c r="F209" s="272"/>
      <c r="G209" s="272"/>
      <c r="H209" s="272"/>
      <c r="I209" s="272"/>
      <c r="J209" s="272"/>
      <c r="K209" s="272"/>
      <c r="L209" s="272"/>
      <c r="M209" s="272"/>
      <c r="N209" s="272"/>
      <c r="O209" s="272"/>
      <c r="P209" s="272"/>
      <c r="Q209" s="272"/>
      <c r="R209" s="272"/>
      <c r="S209" s="272"/>
      <c r="T209" s="272"/>
      <c r="U209" s="272"/>
      <c r="V209" s="272"/>
      <c r="W209" s="272"/>
      <c r="X209" s="272"/>
    </row>
    <row r="210" spans="2:24">
      <c r="B210" s="272"/>
      <c r="C210" s="272"/>
      <c r="D210" s="272"/>
      <c r="E210" s="272"/>
      <c r="F210" s="272"/>
      <c r="G210" s="272"/>
      <c r="H210" s="272"/>
      <c r="I210" s="272"/>
      <c r="J210" s="272"/>
      <c r="K210" s="272"/>
      <c r="L210" s="272"/>
      <c r="M210" s="272"/>
      <c r="N210" s="272"/>
      <c r="O210" s="272"/>
      <c r="P210" s="272"/>
      <c r="Q210" s="272"/>
      <c r="R210" s="272"/>
      <c r="S210" s="272"/>
      <c r="T210" s="272"/>
      <c r="U210" s="272"/>
      <c r="V210" s="272"/>
      <c r="W210" s="272"/>
      <c r="X210" s="272"/>
    </row>
    <row r="211" spans="2:24">
      <c r="B211" s="272"/>
      <c r="C211" s="272"/>
      <c r="D211" s="272"/>
      <c r="E211" s="272"/>
      <c r="F211" s="272"/>
      <c r="G211" s="272"/>
      <c r="H211" s="272"/>
      <c r="I211" s="272"/>
      <c r="J211" s="272"/>
      <c r="K211" s="272"/>
      <c r="L211" s="272"/>
      <c r="M211" s="272"/>
      <c r="N211" s="272"/>
      <c r="O211" s="272"/>
      <c r="P211" s="272"/>
      <c r="Q211" s="272"/>
      <c r="R211" s="272"/>
      <c r="S211" s="272"/>
      <c r="T211" s="272"/>
      <c r="U211" s="272"/>
      <c r="V211" s="272"/>
      <c r="W211" s="272"/>
      <c r="X211" s="272"/>
    </row>
    <row r="212" spans="2:24">
      <c r="B212" s="272"/>
      <c r="C212" s="272"/>
      <c r="D212" s="272"/>
      <c r="E212" s="272"/>
      <c r="F212" s="272"/>
      <c r="G212" s="272"/>
      <c r="H212" s="272"/>
      <c r="I212" s="272"/>
      <c r="J212" s="272"/>
      <c r="K212" s="272"/>
      <c r="L212" s="272"/>
      <c r="M212" s="272"/>
      <c r="N212" s="272"/>
      <c r="O212" s="272"/>
      <c r="P212" s="272"/>
      <c r="Q212" s="272"/>
      <c r="R212" s="272"/>
      <c r="S212" s="272"/>
      <c r="T212" s="272"/>
      <c r="U212" s="272"/>
      <c r="V212" s="272"/>
      <c r="W212" s="272"/>
      <c r="X212" s="272"/>
    </row>
    <row r="213" spans="2:24">
      <c r="B213" s="272"/>
      <c r="C213" s="272"/>
      <c r="D213" s="272"/>
      <c r="E213" s="272"/>
      <c r="F213" s="272"/>
      <c r="G213" s="272"/>
      <c r="H213" s="272"/>
      <c r="I213" s="272"/>
      <c r="J213" s="272"/>
      <c r="K213" s="272"/>
      <c r="L213" s="272"/>
      <c r="M213" s="272"/>
      <c r="N213" s="272"/>
      <c r="O213" s="272"/>
      <c r="P213" s="272"/>
      <c r="Q213" s="272"/>
      <c r="R213" s="272"/>
      <c r="S213" s="272"/>
      <c r="T213" s="272"/>
      <c r="U213" s="272"/>
      <c r="V213" s="272"/>
      <c r="W213" s="272"/>
      <c r="X213" s="272"/>
    </row>
    <row r="214" spans="2:24">
      <c r="B214" s="272"/>
      <c r="C214" s="272"/>
      <c r="D214" s="272"/>
      <c r="E214" s="272"/>
      <c r="F214" s="272"/>
      <c r="G214" s="272"/>
      <c r="H214" s="272"/>
      <c r="I214" s="272"/>
      <c r="J214" s="272"/>
      <c r="K214" s="272"/>
      <c r="L214" s="272"/>
      <c r="M214" s="272"/>
      <c r="N214" s="272"/>
      <c r="O214" s="272"/>
      <c r="P214" s="272"/>
      <c r="Q214" s="272"/>
      <c r="R214" s="272"/>
      <c r="S214" s="272"/>
      <c r="T214" s="272"/>
      <c r="U214" s="272"/>
      <c r="V214" s="272"/>
      <c r="W214" s="272"/>
      <c r="X214" s="272"/>
    </row>
    <row r="215" spans="2:24">
      <c r="B215" s="272"/>
      <c r="C215" s="272"/>
      <c r="D215" s="272"/>
      <c r="E215" s="272"/>
      <c r="F215" s="272"/>
      <c r="G215" s="272"/>
      <c r="H215" s="272"/>
      <c r="I215" s="272"/>
      <c r="J215" s="272"/>
      <c r="K215" s="272"/>
      <c r="L215" s="272"/>
      <c r="M215" s="272"/>
      <c r="N215" s="272"/>
      <c r="O215" s="272"/>
      <c r="P215" s="272"/>
      <c r="Q215" s="272"/>
      <c r="R215" s="272"/>
      <c r="S215" s="272"/>
      <c r="T215" s="272"/>
      <c r="U215" s="272"/>
      <c r="V215" s="272"/>
      <c r="W215" s="272"/>
      <c r="X215" s="272"/>
    </row>
    <row r="216" spans="2:24">
      <c r="B216" s="272"/>
      <c r="C216" s="272"/>
      <c r="D216" s="272"/>
      <c r="E216" s="272"/>
      <c r="F216" s="272"/>
      <c r="G216" s="272"/>
      <c r="H216" s="272"/>
      <c r="I216" s="272"/>
      <c r="J216" s="272"/>
      <c r="K216" s="272"/>
      <c r="L216" s="272"/>
      <c r="M216" s="272"/>
      <c r="N216" s="272"/>
      <c r="O216" s="272"/>
      <c r="P216" s="272"/>
      <c r="Q216" s="272"/>
      <c r="R216" s="272"/>
      <c r="S216" s="272"/>
      <c r="T216" s="272"/>
      <c r="U216" s="272"/>
      <c r="V216" s="272"/>
      <c r="W216" s="272"/>
      <c r="X216" s="272"/>
    </row>
    <row r="217" spans="2:24">
      <c r="B217" s="272"/>
      <c r="C217" s="272"/>
      <c r="D217" s="272"/>
      <c r="E217" s="272"/>
      <c r="F217" s="272"/>
      <c r="G217" s="272"/>
      <c r="H217" s="272"/>
      <c r="I217" s="272"/>
      <c r="J217" s="272"/>
      <c r="K217" s="272"/>
      <c r="L217" s="272"/>
      <c r="M217" s="272"/>
      <c r="N217" s="272"/>
      <c r="O217" s="272"/>
      <c r="P217" s="272"/>
      <c r="Q217" s="272"/>
      <c r="R217" s="272"/>
      <c r="S217" s="272"/>
      <c r="T217" s="272"/>
      <c r="U217" s="272"/>
      <c r="V217" s="272"/>
      <c r="W217" s="272"/>
      <c r="X217" s="272"/>
    </row>
    <row r="218" spans="2:24">
      <c r="B218" s="272"/>
      <c r="C218" s="272"/>
      <c r="D218" s="272"/>
      <c r="E218" s="272"/>
      <c r="F218" s="272"/>
      <c r="G218" s="272"/>
      <c r="H218" s="272"/>
      <c r="I218" s="272"/>
      <c r="J218" s="272"/>
      <c r="K218" s="272"/>
      <c r="L218" s="272"/>
      <c r="M218" s="272"/>
      <c r="N218" s="272"/>
      <c r="O218" s="272"/>
      <c r="P218" s="272"/>
      <c r="Q218" s="272"/>
      <c r="R218" s="272"/>
      <c r="S218" s="272"/>
      <c r="T218" s="272"/>
      <c r="U218" s="272"/>
      <c r="V218" s="272"/>
      <c r="W218" s="272"/>
      <c r="X218" s="272"/>
    </row>
    <row r="219" spans="2:24">
      <c r="B219" s="272"/>
      <c r="C219" s="272"/>
      <c r="D219" s="272"/>
      <c r="E219" s="272"/>
      <c r="F219" s="272"/>
      <c r="G219" s="272"/>
      <c r="H219" s="272"/>
      <c r="I219" s="272"/>
      <c r="J219" s="272"/>
      <c r="K219" s="272"/>
      <c r="L219" s="272"/>
      <c r="M219" s="272"/>
      <c r="N219" s="272"/>
      <c r="O219" s="272"/>
      <c r="P219" s="272"/>
      <c r="Q219" s="272"/>
      <c r="R219" s="272"/>
      <c r="S219" s="272"/>
      <c r="T219" s="272"/>
      <c r="U219" s="272"/>
      <c r="V219" s="272"/>
      <c r="W219" s="272"/>
      <c r="X219" s="272"/>
    </row>
    <row r="220" spans="2:24">
      <c r="B220" s="272"/>
      <c r="C220" s="272"/>
      <c r="D220" s="272"/>
      <c r="E220" s="272"/>
      <c r="F220" s="272"/>
      <c r="G220" s="272"/>
      <c r="H220" s="272"/>
      <c r="I220" s="272"/>
      <c r="J220" s="272"/>
      <c r="K220" s="272"/>
      <c r="L220" s="272"/>
      <c r="M220" s="272"/>
      <c r="N220" s="272"/>
      <c r="O220" s="272"/>
      <c r="P220" s="272"/>
      <c r="Q220" s="272"/>
      <c r="R220" s="272"/>
      <c r="S220" s="272"/>
      <c r="T220" s="272"/>
      <c r="U220" s="272"/>
      <c r="V220" s="272"/>
      <c r="W220" s="272"/>
      <c r="X220" s="272"/>
    </row>
    <row r="221" spans="2:24">
      <c r="B221" s="272"/>
      <c r="C221" s="272"/>
      <c r="D221" s="272"/>
      <c r="E221" s="272"/>
      <c r="F221" s="272"/>
      <c r="G221" s="272"/>
      <c r="H221" s="272"/>
      <c r="I221" s="272"/>
      <c r="J221" s="272"/>
      <c r="K221" s="272"/>
      <c r="L221" s="272"/>
      <c r="M221" s="272"/>
      <c r="N221" s="272"/>
      <c r="O221" s="272"/>
      <c r="P221" s="272"/>
      <c r="Q221" s="272"/>
      <c r="R221" s="272"/>
      <c r="S221" s="272"/>
      <c r="T221" s="272"/>
      <c r="U221" s="272"/>
      <c r="V221" s="272"/>
      <c r="W221" s="272"/>
      <c r="X221" s="272"/>
    </row>
    <row r="222" spans="2:24">
      <c r="B222" s="272"/>
      <c r="C222" s="272"/>
      <c r="D222" s="272"/>
      <c r="E222" s="272"/>
      <c r="F222" s="272"/>
      <c r="G222" s="272"/>
      <c r="H222" s="272"/>
      <c r="I222" s="272"/>
      <c r="J222" s="272"/>
      <c r="K222" s="272"/>
      <c r="L222" s="272"/>
      <c r="M222" s="272"/>
      <c r="N222" s="272"/>
      <c r="O222" s="272"/>
      <c r="P222" s="272"/>
      <c r="Q222" s="272"/>
      <c r="R222" s="272"/>
      <c r="S222" s="272"/>
      <c r="T222" s="272"/>
      <c r="U222" s="272"/>
      <c r="V222" s="272"/>
      <c r="W222" s="272"/>
      <c r="X222" s="272"/>
    </row>
    <row r="223" spans="2:24">
      <c r="B223" s="272"/>
      <c r="C223" s="272"/>
      <c r="D223" s="272"/>
      <c r="E223" s="272"/>
      <c r="F223" s="272"/>
      <c r="G223" s="272"/>
      <c r="H223" s="272"/>
      <c r="I223" s="272"/>
      <c r="J223" s="272"/>
      <c r="K223" s="272"/>
      <c r="L223" s="272"/>
      <c r="M223" s="272"/>
      <c r="N223" s="272"/>
      <c r="O223" s="272"/>
      <c r="P223" s="272"/>
      <c r="Q223" s="272"/>
      <c r="R223" s="272"/>
      <c r="S223" s="272"/>
      <c r="T223" s="272"/>
      <c r="U223" s="272"/>
      <c r="V223" s="272"/>
      <c r="W223" s="272"/>
      <c r="X223" s="272"/>
    </row>
    <row r="224" spans="2:24">
      <c r="B224" s="272"/>
      <c r="C224" s="272"/>
      <c r="D224" s="272"/>
      <c r="E224" s="272"/>
      <c r="F224" s="272"/>
      <c r="G224" s="272"/>
      <c r="H224" s="272"/>
      <c r="I224" s="272"/>
      <c r="J224" s="272"/>
      <c r="K224" s="272"/>
      <c r="L224" s="272"/>
      <c r="M224" s="272"/>
      <c r="N224" s="272"/>
      <c r="O224" s="272"/>
      <c r="P224" s="272"/>
      <c r="Q224" s="272"/>
      <c r="R224" s="272"/>
      <c r="S224" s="272"/>
      <c r="T224" s="272"/>
      <c r="U224" s="272"/>
      <c r="V224" s="272"/>
      <c r="W224" s="272"/>
      <c r="X224" s="272"/>
    </row>
    <row r="225" spans="2:24">
      <c r="B225" s="272"/>
      <c r="C225" s="272"/>
      <c r="D225" s="272"/>
      <c r="E225" s="272"/>
      <c r="F225" s="272"/>
      <c r="G225" s="272"/>
      <c r="H225" s="272"/>
      <c r="I225" s="272"/>
      <c r="J225" s="272"/>
      <c r="K225" s="272"/>
      <c r="L225" s="272"/>
      <c r="M225" s="272"/>
      <c r="N225" s="272"/>
      <c r="O225" s="272"/>
      <c r="P225" s="272"/>
      <c r="Q225" s="272"/>
      <c r="R225" s="272"/>
      <c r="S225" s="272"/>
      <c r="T225" s="272"/>
      <c r="U225" s="272"/>
      <c r="V225" s="272"/>
      <c r="W225" s="272"/>
      <c r="X225" s="272"/>
    </row>
    <row r="226" spans="2:24">
      <c r="B226" s="272"/>
      <c r="C226" s="272"/>
      <c r="D226" s="272"/>
      <c r="E226" s="272"/>
      <c r="F226" s="272"/>
      <c r="G226" s="272"/>
      <c r="H226" s="272"/>
      <c r="I226" s="272"/>
      <c r="J226" s="272"/>
      <c r="K226" s="272"/>
      <c r="L226" s="272"/>
      <c r="M226" s="272"/>
      <c r="N226" s="272"/>
      <c r="O226" s="272"/>
      <c r="P226" s="272"/>
      <c r="Q226" s="272"/>
      <c r="R226" s="272"/>
      <c r="S226" s="272"/>
      <c r="T226" s="272"/>
      <c r="U226" s="272"/>
      <c r="V226" s="272"/>
      <c r="W226" s="272"/>
      <c r="X226" s="272"/>
    </row>
    <row r="227" spans="2:24">
      <c r="B227" s="272"/>
      <c r="C227" s="272"/>
      <c r="D227" s="272"/>
      <c r="E227" s="272"/>
      <c r="F227" s="272"/>
      <c r="G227" s="272"/>
      <c r="H227" s="272"/>
      <c r="I227" s="272"/>
      <c r="J227" s="272"/>
      <c r="K227" s="272"/>
      <c r="L227" s="272"/>
      <c r="M227" s="272"/>
      <c r="N227" s="272"/>
      <c r="O227" s="272"/>
      <c r="P227" s="272"/>
      <c r="Q227" s="272"/>
      <c r="R227" s="272"/>
      <c r="S227" s="272"/>
      <c r="T227" s="272"/>
      <c r="U227" s="272"/>
      <c r="V227" s="272"/>
      <c r="W227" s="272"/>
      <c r="X227" s="272"/>
    </row>
    <row r="228" spans="2:24">
      <c r="B228" s="272"/>
      <c r="C228" s="272"/>
      <c r="D228" s="272"/>
      <c r="E228" s="272"/>
      <c r="F228" s="272"/>
      <c r="G228" s="272"/>
      <c r="H228" s="272"/>
      <c r="I228" s="272"/>
      <c r="J228" s="272"/>
      <c r="K228" s="272"/>
      <c r="L228" s="272"/>
      <c r="M228" s="272"/>
      <c r="N228" s="272"/>
      <c r="O228" s="272"/>
      <c r="P228" s="272"/>
      <c r="Q228" s="272"/>
      <c r="R228" s="272"/>
      <c r="S228" s="272"/>
      <c r="T228" s="272"/>
      <c r="U228" s="272"/>
      <c r="V228" s="272"/>
      <c r="W228" s="272"/>
      <c r="X228" s="272"/>
    </row>
    <row r="229" spans="2:24">
      <c r="B229" s="272"/>
      <c r="C229" s="272"/>
      <c r="D229" s="272"/>
      <c r="E229" s="272"/>
      <c r="F229" s="272"/>
      <c r="G229" s="272"/>
      <c r="H229" s="272"/>
      <c r="I229" s="272"/>
      <c r="J229" s="272"/>
      <c r="K229" s="272"/>
      <c r="L229" s="272"/>
      <c r="M229" s="272"/>
      <c r="N229" s="272"/>
      <c r="O229" s="272"/>
      <c r="P229" s="272"/>
      <c r="Q229" s="272"/>
      <c r="R229" s="272"/>
      <c r="S229" s="272"/>
      <c r="T229" s="272"/>
      <c r="U229" s="272"/>
      <c r="V229" s="272"/>
      <c r="W229" s="272"/>
      <c r="X229" s="272"/>
    </row>
    <row r="230" spans="2:24">
      <c r="B230" s="272"/>
      <c r="C230" s="272"/>
      <c r="D230" s="272"/>
      <c r="E230" s="272"/>
      <c r="F230" s="272"/>
      <c r="G230" s="272"/>
      <c r="H230" s="272"/>
      <c r="I230" s="272"/>
      <c r="J230" s="272"/>
      <c r="K230" s="272"/>
      <c r="L230" s="272"/>
      <c r="M230" s="272"/>
      <c r="N230" s="272"/>
      <c r="O230" s="272"/>
      <c r="P230" s="272"/>
      <c r="Q230" s="272"/>
      <c r="R230" s="272"/>
      <c r="S230" s="272"/>
      <c r="T230" s="272"/>
      <c r="U230" s="272"/>
      <c r="V230" s="272"/>
      <c r="W230" s="272"/>
      <c r="X230" s="272"/>
    </row>
    <row r="231" spans="2:24">
      <c r="B231" s="272"/>
      <c r="C231" s="272"/>
      <c r="D231" s="272"/>
      <c r="E231" s="272"/>
      <c r="F231" s="272"/>
      <c r="G231" s="272"/>
      <c r="H231" s="272"/>
      <c r="I231" s="272"/>
      <c r="J231" s="272"/>
      <c r="K231" s="272"/>
      <c r="L231" s="272"/>
      <c r="M231" s="272"/>
      <c r="N231" s="272"/>
      <c r="O231" s="272"/>
      <c r="P231" s="272"/>
      <c r="Q231" s="272"/>
      <c r="R231" s="272"/>
      <c r="S231" s="272"/>
      <c r="T231" s="272"/>
      <c r="U231" s="272"/>
      <c r="V231" s="272"/>
      <c r="W231" s="272"/>
      <c r="X231" s="272"/>
    </row>
    <row r="232" spans="2:24">
      <c r="B232" s="272"/>
      <c r="C232" s="272"/>
      <c r="D232" s="272"/>
      <c r="E232" s="272"/>
      <c r="F232" s="272"/>
      <c r="G232" s="272"/>
      <c r="H232" s="272"/>
      <c r="I232" s="272"/>
      <c r="J232" s="272"/>
      <c r="K232" s="272"/>
      <c r="L232" s="272"/>
      <c r="M232" s="272"/>
      <c r="N232" s="272"/>
      <c r="O232" s="272"/>
      <c r="P232" s="272"/>
      <c r="Q232" s="272"/>
      <c r="R232" s="272"/>
      <c r="S232" s="272"/>
      <c r="T232" s="272"/>
      <c r="U232" s="272"/>
      <c r="V232" s="272"/>
      <c r="W232" s="272"/>
      <c r="X232" s="272"/>
    </row>
    <row r="233" spans="2:24">
      <c r="B233" s="272"/>
      <c r="C233" s="272"/>
      <c r="D233" s="272"/>
      <c r="E233" s="272"/>
      <c r="F233" s="272"/>
      <c r="G233" s="272"/>
      <c r="H233" s="272"/>
      <c r="I233" s="272"/>
      <c r="J233" s="272"/>
      <c r="K233" s="272"/>
      <c r="L233" s="272"/>
      <c r="M233" s="272"/>
      <c r="N233" s="272"/>
      <c r="O233" s="272"/>
      <c r="P233" s="272"/>
      <c r="Q233" s="272"/>
      <c r="R233" s="272"/>
      <c r="S233" s="272"/>
      <c r="T233" s="272"/>
      <c r="U233" s="272"/>
      <c r="V233" s="272"/>
      <c r="W233" s="272"/>
      <c r="X233" s="272"/>
    </row>
    <row r="234" spans="2:24">
      <c r="B234" s="272"/>
      <c r="C234" s="272"/>
      <c r="D234" s="272"/>
      <c r="E234" s="272"/>
      <c r="F234" s="272"/>
      <c r="G234" s="272"/>
      <c r="H234" s="272"/>
      <c r="I234" s="272"/>
      <c r="J234" s="272"/>
      <c r="K234" s="272"/>
      <c r="L234" s="272"/>
      <c r="M234" s="272"/>
      <c r="N234" s="272"/>
      <c r="O234" s="272"/>
      <c r="P234" s="272"/>
      <c r="Q234" s="272"/>
      <c r="R234" s="272"/>
      <c r="S234" s="272"/>
      <c r="T234" s="272"/>
      <c r="U234" s="272"/>
      <c r="V234" s="272"/>
      <c r="W234" s="272"/>
      <c r="X234" s="272"/>
    </row>
    <row r="235" spans="2:24">
      <c r="B235" s="272"/>
      <c r="C235" s="272"/>
      <c r="D235" s="272"/>
      <c r="E235" s="272"/>
      <c r="F235" s="272"/>
      <c r="G235" s="272"/>
      <c r="H235" s="272"/>
      <c r="I235" s="272"/>
      <c r="J235" s="272"/>
      <c r="K235" s="272"/>
      <c r="L235" s="272"/>
      <c r="M235" s="272"/>
      <c r="N235" s="272"/>
      <c r="O235" s="272"/>
      <c r="P235" s="272"/>
      <c r="Q235" s="272"/>
      <c r="R235" s="272"/>
      <c r="S235" s="272"/>
      <c r="T235" s="272"/>
      <c r="U235" s="272"/>
      <c r="V235" s="272"/>
      <c r="W235" s="272"/>
      <c r="X235" s="272"/>
    </row>
    <row r="236" spans="2:24">
      <c r="B236" s="272"/>
      <c r="C236" s="272"/>
      <c r="D236" s="272"/>
      <c r="E236" s="272"/>
      <c r="F236" s="272"/>
      <c r="G236" s="272"/>
      <c r="H236" s="272"/>
      <c r="I236" s="272"/>
      <c r="J236" s="272"/>
      <c r="K236" s="272"/>
      <c r="L236" s="272"/>
      <c r="M236" s="272"/>
      <c r="N236" s="272"/>
      <c r="O236" s="272"/>
      <c r="P236" s="272"/>
      <c r="Q236" s="272"/>
      <c r="R236" s="272"/>
      <c r="S236" s="272"/>
      <c r="T236" s="272"/>
      <c r="U236" s="272"/>
      <c r="V236" s="272"/>
      <c r="W236" s="272"/>
      <c r="X236" s="272"/>
    </row>
    <row r="237" spans="2:24">
      <c r="B237" s="272"/>
      <c r="C237" s="272"/>
      <c r="D237" s="272"/>
      <c r="E237" s="272"/>
      <c r="F237" s="272"/>
      <c r="G237" s="272"/>
      <c r="H237" s="272"/>
      <c r="I237" s="272"/>
      <c r="J237" s="272"/>
      <c r="K237" s="272"/>
      <c r="L237" s="272"/>
      <c r="M237" s="272"/>
      <c r="N237" s="272"/>
      <c r="O237" s="272"/>
      <c r="P237" s="272"/>
      <c r="Q237" s="272"/>
      <c r="R237" s="272"/>
      <c r="S237" s="272"/>
      <c r="T237" s="272"/>
      <c r="U237" s="272"/>
      <c r="V237" s="272"/>
      <c r="W237" s="272"/>
      <c r="X237" s="272"/>
    </row>
    <row r="238" spans="2:24">
      <c r="B238" s="272"/>
      <c r="C238" s="272"/>
      <c r="D238" s="272"/>
      <c r="E238" s="272"/>
      <c r="F238" s="272"/>
      <c r="G238" s="272"/>
      <c r="H238" s="272"/>
      <c r="I238" s="272"/>
      <c r="J238" s="272"/>
      <c r="K238" s="272"/>
      <c r="L238" s="272"/>
      <c r="M238" s="272"/>
      <c r="N238" s="272"/>
      <c r="O238" s="272"/>
      <c r="P238" s="272"/>
      <c r="Q238" s="272"/>
      <c r="R238" s="272"/>
      <c r="S238" s="272"/>
      <c r="T238" s="272"/>
      <c r="U238" s="272"/>
      <c r="V238" s="272"/>
      <c r="W238" s="272"/>
      <c r="X238" s="272"/>
    </row>
    <row r="239" spans="2:24">
      <c r="B239" s="272"/>
      <c r="C239" s="272"/>
      <c r="D239" s="272"/>
      <c r="E239" s="272"/>
      <c r="F239" s="272"/>
      <c r="G239" s="272"/>
      <c r="H239" s="272"/>
      <c r="I239" s="272"/>
      <c r="J239" s="272"/>
      <c r="K239" s="272"/>
      <c r="L239" s="272"/>
      <c r="M239" s="272"/>
      <c r="N239" s="272"/>
      <c r="O239" s="272"/>
      <c r="P239" s="272"/>
      <c r="Q239" s="272"/>
      <c r="R239" s="272"/>
      <c r="S239" s="272"/>
      <c r="T239" s="272"/>
      <c r="U239" s="272"/>
      <c r="V239" s="272"/>
      <c r="W239" s="272"/>
      <c r="X239" s="272"/>
    </row>
    <row r="240" spans="2:24">
      <c r="B240" s="272"/>
      <c r="C240" s="272"/>
      <c r="D240" s="272"/>
      <c r="E240" s="272"/>
      <c r="F240" s="272"/>
      <c r="G240" s="272"/>
      <c r="H240" s="272"/>
      <c r="I240" s="272"/>
      <c r="J240" s="272"/>
      <c r="K240" s="272"/>
      <c r="L240" s="272"/>
      <c r="M240" s="272"/>
      <c r="N240" s="272"/>
      <c r="O240" s="272"/>
      <c r="P240" s="272"/>
      <c r="Q240" s="272"/>
      <c r="R240" s="272"/>
      <c r="S240" s="272"/>
      <c r="T240" s="272"/>
      <c r="U240" s="272"/>
      <c r="V240" s="272"/>
      <c r="W240" s="272"/>
      <c r="X240" s="272"/>
    </row>
    <row r="241" spans="2:24">
      <c r="B241" s="272"/>
      <c r="C241" s="272"/>
      <c r="D241" s="272"/>
      <c r="E241" s="272"/>
      <c r="F241" s="272"/>
      <c r="G241" s="272"/>
      <c r="H241" s="272"/>
      <c r="I241" s="272"/>
      <c r="J241" s="272"/>
      <c r="K241" s="272"/>
      <c r="L241" s="272"/>
      <c r="M241" s="272"/>
      <c r="N241" s="272"/>
      <c r="O241" s="272"/>
      <c r="P241" s="272"/>
      <c r="Q241" s="272"/>
      <c r="R241" s="272"/>
      <c r="S241" s="272"/>
      <c r="T241" s="272"/>
      <c r="U241" s="272"/>
      <c r="V241" s="272"/>
      <c r="W241" s="272"/>
      <c r="X241" s="272"/>
    </row>
    <row r="242" spans="2:24">
      <c r="B242" s="272"/>
      <c r="C242" s="272"/>
      <c r="D242" s="272"/>
      <c r="E242" s="272"/>
      <c r="F242" s="272"/>
      <c r="G242" s="272"/>
      <c r="H242" s="272"/>
      <c r="I242" s="272"/>
      <c r="J242" s="272"/>
      <c r="K242" s="272"/>
      <c r="L242" s="272"/>
      <c r="M242" s="272"/>
      <c r="N242" s="272"/>
      <c r="O242" s="272"/>
      <c r="P242" s="272"/>
      <c r="Q242" s="272"/>
      <c r="R242" s="272"/>
      <c r="S242" s="272"/>
      <c r="T242" s="272"/>
      <c r="U242" s="272"/>
      <c r="V242" s="272"/>
      <c r="W242" s="272"/>
      <c r="X242" s="272"/>
    </row>
    <row r="243" spans="2:24">
      <c r="B243" s="272"/>
      <c r="C243" s="272"/>
      <c r="D243" s="272"/>
      <c r="E243" s="272"/>
      <c r="F243" s="272"/>
      <c r="G243" s="272"/>
      <c r="H243" s="272"/>
      <c r="I243" s="272"/>
      <c r="J243" s="272"/>
      <c r="K243" s="272"/>
      <c r="L243" s="272"/>
      <c r="M243" s="272"/>
      <c r="N243" s="272"/>
      <c r="O243" s="272"/>
      <c r="P243" s="272"/>
      <c r="Q243" s="272"/>
      <c r="R243" s="272"/>
      <c r="S243" s="272"/>
      <c r="T243" s="272"/>
      <c r="U243" s="272"/>
      <c r="V243" s="272"/>
      <c r="W243" s="272"/>
      <c r="X243" s="272"/>
    </row>
    <row r="244" spans="2:24">
      <c r="B244" s="272"/>
      <c r="C244" s="272"/>
      <c r="D244" s="272"/>
      <c r="E244" s="272"/>
      <c r="F244" s="272"/>
      <c r="G244" s="272"/>
      <c r="H244" s="272"/>
      <c r="I244" s="272"/>
      <c r="J244" s="272"/>
      <c r="K244" s="272"/>
      <c r="L244" s="272"/>
      <c r="M244" s="272"/>
      <c r="N244" s="272"/>
      <c r="O244" s="272"/>
      <c r="P244" s="272"/>
      <c r="Q244" s="272"/>
      <c r="R244" s="272"/>
      <c r="S244" s="272"/>
      <c r="T244" s="272"/>
      <c r="U244" s="272"/>
      <c r="V244" s="272"/>
      <c r="W244" s="272"/>
      <c r="X244" s="272"/>
    </row>
    <row r="245" spans="2:24">
      <c r="B245" s="272"/>
      <c r="C245" s="272"/>
      <c r="D245" s="272"/>
      <c r="E245" s="272"/>
      <c r="F245" s="272"/>
      <c r="G245" s="272"/>
      <c r="H245" s="272"/>
      <c r="I245" s="272"/>
      <c r="J245" s="272"/>
      <c r="K245" s="272"/>
      <c r="L245" s="272"/>
      <c r="M245" s="272"/>
      <c r="N245" s="272"/>
      <c r="O245" s="272"/>
      <c r="P245" s="272"/>
      <c r="Q245" s="272"/>
      <c r="R245" s="272"/>
      <c r="S245" s="272"/>
      <c r="T245" s="272"/>
      <c r="U245" s="272"/>
      <c r="V245" s="272"/>
      <c r="W245" s="272"/>
      <c r="X245" s="272"/>
    </row>
    <row r="246" spans="2:24">
      <c r="B246" s="272"/>
      <c r="C246" s="272"/>
      <c r="D246" s="272"/>
      <c r="E246" s="272"/>
      <c r="F246" s="272"/>
      <c r="G246" s="272"/>
      <c r="H246" s="272"/>
      <c r="I246" s="272"/>
      <c r="J246" s="272"/>
      <c r="K246" s="272"/>
      <c r="L246" s="272"/>
      <c r="M246" s="272"/>
      <c r="N246" s="272"/>
      <c r="O246" s="272"/>
      <c r="P246" s="272"/>
      <c r="Q246" s="272"/>
      <c r="R246" s="272"/>
      <c r="S246" s="272"/>
      <c r="T246" s="272"/>
      <c r="U246" s="272"/>
      <c r="V246" s="272"/>
      <c r="W246" s="272"/>
      <c r="X246" s="272"/>
    </row>
    <row r="247" spans="2:24">
      <c r="B247" s="272"/>
      <c r="C247" s="272"/>
      <c r="D247" s="272"/>
      <c r="E247" s="272"/>
      <c r="F247" s="272"/>
      <c r="G247" s="272"/>
      <c r="H247" s="272"/>
      <c r="I247" s="272"/>
      <c r="J247" s="272"/>
      <c r="K247" s="272"/>
      <c r="L247" s="272"/>
      <c r="M247" s="272"/>
      <c r="N247" s="272"/>
      <c r="O247" s="272"/>
      <c r="P247" s="272"/>
      <c r="Q247" s="272"/>
      <c r="R247" s="272"/>
      <c r="S247" s="272"/>
      <c r="T247" s="272"/>
      <c r="U247" s="272"/>
      <c r="V247" s="272"/>
      <c r="W247" s="272"/>
      <c r="X247" s="272"/>
    </row>
    <row r="248" spans="2:24">
      <c r="B248" s="272"/>
      <c r="C248" s="272"/>
      <c r="D248" s="272"/>
      <c r="E248" s="272"/>
      <c r="F248" s="272"/>
      <c r="G248" s="272"/>
      <c r="H248" s="272"/>
      <c r="I248" s="272"/>
      <c r="J248" s="272"/>
      <c r="K248" s="272"/>
      <c r="L248" s="272"/>
      <c r="M248" s="272"/>
      <c r="N248" s="272"/>
      <c r="O248" s="272"/>
      <c r="P248" s="272"/>
      <c r="Q248" s="272"/>
      <c r="R248" s="272"/>
      <c r="S248" s="272"/>
      <c r="T248" s="272"/>
      <c r="U248" s="272"/>
      <c r="V248" s="272"/>
      <c r="W248" s="272"/>
      <c r="X248" s="272"/>
    </row>
    <row r="249" spans="2:24">
      <c r="B249" s="272"/>
      <c r="C249" s="272"/>
      <c r="D249" s="272"/>
      <c r="E249" s="272"/>
      <c r="F249" s="272"/>
      <c r="G249" s="272"/>
      <c r="H249" s="272"/>
      <c r="I249" s="272"/>
      <c r="J249" s="272"/>
      <c r="K249" s="272"/>
      <c r="L249" s="272"/>
      <c r="M249" s="272"/>
      <c r="N249" s="272"/>
      <c r="O249" s="272"/>
      <c r="P249" s="272"/>
      <c r="Q249" s="272"/>
      <c r="R249" s="272"/>
      <c r="S249" s="272"/>
      <c r="T249" s="272"/>
      <c r="U249" s="272"/>
      <c r="V249" s="272"/>
      <c r="W249" s="272"/>
      <c r="X249" s="272"/>
    </row>
    <row r="250" spans="2:24">
      <c r="B250" s="272"/>
      <c r="C250" s="272"/>
      <c r="D250" s="272"/>
      <c r="E250" s="272"/>
      <c r="F250" s="272"/>
      <c r="G250" s="272"/>
      <c r="H250" s="272"/>
      <c r="I250" s="272"/>
      <c r="J250" s="272"/>
      <c r="K250" s="272"/>
      <c r="L250" s="272"/>
      <c r="M250" s="272"/>
      <c r="N250" s="272"/>
      <c r="O250" s="272"/>
      <c r="P250" s="272"/>
      <c r="Q250" s="272"/>
      <c r="R250" s="272"/>
      <c r="S250" s="272"/>
      <c r="T250" s="272"/>
      <c r="U250" s="272"/>
      <c r="V250" s="272"/>
      <c r="W250" s="272"/>
      <c r="X250" s="272"/>
    </row>
    <row r="251" spans="2:24">
      <c r="B251" s="272"/>
      <c r="C251" s="272"/>
      <c r="D251" s="272"/>
      <c r="E251" s="272"/>
      <c r="F251" s="272"/>
      <c r="G251" s="272"/>
      <c r="H251" s="272"/>
      <c r="I251" s="272"/>
      <c r="J251" s="272"/>
      <c r="K251" s="272"/>
      <c r="L251" s="272"/>
      <c r="M251" s="272"/>
      <c r="N251" s="272"/>
      <c r="O251" s="272"/>
      <c r="P251" s="272"/>
      <c r="Q251" s="272"/>
      <c r="R251" s="272"/>
      <c r="S251" s="272"/>
      <c r="T251" s="272"/>
      <c r="U251" s="272"/>
      <c r="V251" s="272"/>
      <c r="W251" s="272"/>
      <c r="X251" s="272"/>
    </row>
    <row r="252" spans="2:24">
      <c r="B252" s="272"/>
      <c r="C252" s="272"/>
      <c r="D252" s="272"/>
      <c r="E252" s="272"/>
      <c r="F252" s="272"/>
      <c r="G252" s="272"/>
      <c r="H252" s="272"/>
      <c r="I252" s="272"/>
      <c r="J252" s="272"/>
      <c r="K252" s="272"/>
      <c r="L252" s="272"/>
      <c r="M252" s="272"/>
      <c r="N252" s="272"/>
      <c r="O252" s="272"/>
      <c r="P252" s="272"/>
      <c r="Q252" s="272"/>
      <c r="R252" s="272"/>
      <c r="S252" s="272"/>
      <c r="T252" s="272"/>
      <c r="U252" s="272"/>
      <c r="V252" s="272"/>
      <c r="W252" s="272"/>
      <c r="X252" s="272"/>
    </row>
    <row r="253" spans="2:24">
      <c r="B253" s="272"/>
      <c r="C253" s="272"/>
      <c r="D253" s="272"/>
      <c r="E253" s="272"/>
      <c r="F253" s="272"/>
      <c r="G253" s="272"/>
      <c r="H253" s="272"/>
      <c r="I253" s="272"/>
      <c r="J253" s="272"/>
      <c r="K253" s="272"/>
      <c r="L253" s="272"/>
      <c r="M253" s="272"/>
      <c r="N253" s="272"/>
      <c r="O253" s="272"/>
      <c r="P253" s="272"/>
      <c r="Q253" s="272"/>
      <c r="R253" s="272"/>
      <c r="S253" s="272"/>
      <c r="T253" s="272"/>
      <c r="U253" s="272"/>
      <c r="V253" s="272"/>
      <c r="W253" s="272"/>
      <c r="X253" s="272"/>
    </row>
    <row r="254" spans="2:24">
      <c r="B254" s="272"/>
      <c r="C254" s="272"/>
      <c r="D254" s="272"/>
      <c r="E254" s="272"/>
      <c r="F254" s="272"/>
      <c r="G254" s="272"/>
      <c r="H254" s="272"/>
      <c r="I254" s="272"/>
      <c r="J254" s="272"/>
      <c r="K254" s="272"/>
      <c r="L254" s="272"/>
      <c r="M254" s="272"/>
      <c r="N254" s="272"/>
      <c r="O254" s="272"/>
      <c r="P254" s="272"/>
      <c r="Q254" s="272"/>
      <c r="R254" s="272"/>
      <c r="S254" s="272"/>
      <c r="T254" s="272"/>
      <c r="U254" s="272"/>
      <c r="V254" s="272"/>
      <c r="W254" s="272"/>
      <c r="X254" s="272"/>
    </row>
    <row r="255" spans="2:24">
      <c r="B255" s="272"/>
      <c r="C255" s="272"/>
      <c r="D255" s="272"/>
      <c r="E255" s="272"/>
      <c r="F255" s="272"/>
      <c r="G255" s="272"/>
      <c r="H255" s="272"/>
      <c r="I255" s="272"/>
      <c r="J255" s="272"/>
      <c r="K255" s="272"/>
      <c r="L255" s="272"/>
      <c r="M255" s="272"/>
      <c r="N255" s="272"/>
      <c r="O255" s="272"/>
      <c r="P255" s="272"/>
      <c r="Q255" s="272"/>
      <c r="R255" s="272"/>
      <c r="S255" s="272"/>
      <c r="T255" s="272"/>
      <c r="U255" s="272"/>
      <c r="V255" s="272"/>
      <c r="W255" s="272"/>
      <c r="X255" s="272"/>
    </row>
    <row r="256" spans="2:24">
      <c r="B256" s="272"/>
      <c r="C256" s="272"/>
      <c r="D256" s="272"/>
      <c r="E256" s="272"/>
      <c r="F256" s="272"/>
      <c r="G256" s="272"/>
      <c r="H256" s="272"/>
      <c r="I256" s="272"/>
      <c r="J256" s="272"/>
      <c r="K256" s="272"/>
      <c r="L256" s="272"/>
      <c r="M256" s="272"/>
      <c r="N256" s="272"/>
      <c r="O256" s="272"/>
      <c r="P256" s="272"/>
      <c r="Q256" s="272"/>
      <c r="R256" s="272"/>
      <c r="S256" s="272"/>
      <c r="T256" s="272"/>
      <c r="U256" s="272"/>
      <c r="V256" s="272"/>
      <c r="W256" s="272"/>
      <c r="X256" s="272"/>
    </row>
    <row r="257" spans="2:24">
      <c r="B257" s="272"/>
      <c r="C257" s="272"/>
      <c r="D257" s="272"/>
      <c r="E257" s="272"/>
      <c r="F257" s="272"/>
      <c r="G257" s="272"/>
      <c r="H257" s="272"/>
      <c r="I257" s="272"/>
      <c r="J257" s="272"/>
      <c r="K257" s="272"/>
      <c r="L257" s="272"/>
      <c r="M257" s="272"/>
      <c r="N257" s="272"/>
      <c r="O257" s="272"/>
      <c r="P257" s="272"/>
      <c r="Q257" s="272"/>
      <c r="R257" s="272"/>
      <c r="S257" s="272"/>
      <c r="T257" s="272"/>
      <c r="U257" s="272"/>
      <c r="V257" s="272"/>
      <c r="W257" s="272"/>
      <c r="X257" s="272"/>
    </row>
    <row r="258" spans="2:24">
      <c r="B258" s="272"/>
      <c r="C258" s="272"/>
      <c r="D258" s="272"/>
      <c r="E258" s="272"/>
      <c r="F258" s="272"/>
      <c r="G258" s="272"/>
      <c r="H258" s="272"/>
      <c r="I258" s="272"/>
      <c r="J258" s="272"/>
      <c r="K258" s="272"/>
      <c r="L258" s="272"/>
      <c r="M258" s="272"/>
      <c r="N258" s="272"/>
      <c r="O258" s="272"/>
      <c r="P258" s="272"/>
      <c r="Q258" s="272"/>
      <c r="R258" s="272"/>
      <c r="S258" s="272"/>
      <c r="T258" s="272"/>
      <c r="U258" s="272"/>
      <c r="V258" s="272"/>
      <c r="W258" s="272"/>
      <c r="X258" s="272"/>
    </row>
    <row r="259" spans="2:24">
      <c r="B259" s="272"/>
      <c r="C259" s="272"/>
      <c r="D259" s="272"/>
      <c r="E259" s="272"/>
      <c r="F259" s="272"/>
      <c r="G259" s="272"/>
      <c r="H259" s="272"/>
      <c r="I259" s="272"/>
      <c r="J259" s="272"/>
      <c r="K259" s="272"/>
      <c r="L259" s="272"/>
      <c r="M259" s="272"/>
      <c r="N259" s="272"/>
      <c r="O259" s="272"/>
      <c r="P259" s="272"/>
      <c r="Q259" s="272"/>
      <c r="R259" s="272"/>
      <c r="S259" s="272"/>
      <c r="T259" s="272"/>
      <c r="U259" s="272"/>
      <c r="V259" s="272"/>
      <c r="W259" s="272"/>
      <c r="X259" s="272"/>
    </row>
    <row r="260" spans="2:24">
      <c r="B260" s="272"/>
      <c r="C260" s="272"/>
      <c r="D260" s="272"/>
      <c r="E260" s="272"/>
      <c r="F260" s="272"/>
      <c r="G260" s="272"/>
      <c r="H260" s="272"/>
      <c r="I260" s="272"/>
      <c r="J260" s="272"/>
      <c r="K260" s="272"/>
      <c r="L260" s="272"/>
      <c r="M260" s="272"/>
      <c r="N260" s="272"/>
      <c r="O260" s="272"/>
      <c r="P260" s="272"/>
      <c r="Q260" s="272"/>
      <c r="R260" s="272"/>
      <c r="S260" s="272"/>
      <c r="T260" s="272"/>
      <c r="U260" s="272"/>
      <c r="V260" s="272"/>
      <c r="W260" s="272"/>
      <c r="X260" s="272"/>
    </row>
    <row r="261" spans="2:24">
      <c r="B261" s="272"/>
      <c r="C261" s="272"/>
      <c r="D261" s="272"/>
      <c r="E261" s="272"/>
      <c r="F261" s="272"/>
      <c r="G261" s="272"/>
      <c r="H261" s="272"/>
      <c r="I261" s="272"/>
      <c r="J261" s="272"/>
      <c r="K261" s="272"/>
      <c r="L261" s="272"/>
      <c r="M261" s="272"/>
      <c r="N261" s="272"/>
      <c r="O261" s="272"/>
      <c r="P261" s="272"/>
      <c r="Q261" s="272"/>
      <c r="R261" s="272"/>
      <c r="S261" s="272"/>
      <c r="T261" s="272"/>
      <c r="U261" s="272"/>
      <c r="V261" s="272"/>
      <c r="W261" s="272"/>
      <c r="X261" s="272"/>
    </row>
    <row r="262" spans="2:24">
      <c r="B262" s="272"/>
      <c r="C262" s="272"/>
      <c r="D262" s="272"/>
      <c r="E262" s="272"/>
      <c r="F262" s="272"/>
      <c r="G262" s="272"/>
      <c r="H262" s="272"/>
      <c r="I262" s="272"/>
      <c r="J262" s="272"/>
      <c r="K262" s="272"/>
      <c r="L262" s="272"/>
      <c r="M262" s="272"/>
      <c r="N262" s="272"/>
      <c r="O262" s="272"/>
      <c r="P262" s="272"/>
      <c r="Q262" s="272"/>
      <c r="R262" s="272"/>
      <c r="S262" s="272"/>
      <c r="T262" s="272"/>
      <c r="U262" s="272"/>
      <c r="V262" s="272"/>
      <c r="W262" s="272"/>
      <c r="X262" s="272"/>
    </row>
    <row r="263" spans="2:24">
      <c r="B263" s="272"/>
      <c r="C263" s="272"/>
      <c r="D263" s="272"/>
      <c r="E263" s="272"/>
      <c r="F263" s="272"/>
      <c r="G263" s="272"/>
      <c r="H263" s="272"/>
      <c r="I263" s="272"/>
      <c r="J263" s="272"/>
      <c r="K263" s="272"/>
      <c r="L263" s="272"/>
      <c r="M263" s="272"/>
      <c r="N263" s="272"/>
      <c r="O263" s="272"/>
      <c r="P263" s="272"/>
      <c r="Q263" s="272"/>
      <c r="R263" s="272"/>
      <c r="S263" s="272"/>
      <c r="T263" s="272"/>
      <c r="U263" s="272"/>
      <c r="V263" s="272"/>
      <c r="W263" s="272"/>
      <c r="X263" s="272"/>
    </row>
    <row r="264" spans="2:24">
      <c r="B264" s="272"/>
      <c r="C264" s="272"/>
      <c r="D264" s="272"/>
      <c r="E264" s="272"/>
      <c r="F264" s="272"/>
      <c r="G264" s="272"/>
      <c r="H264" s="272"/>
      <c r="I264" s="272"/>
      <c r="J264" s="272"/>
      <c r="K264" s="272"/>
      <c r="L264" s="272"/>
      <c r="M264" s="272"/>
      <c r="N264" s="272"/>
      <c r="O264" s="272"/>
      <c r="P264" s="272"/>
      <c r="Q264" s="272"/>
      <c r="R264" s="272"/>
      <c r="S264" s="272"/>
      <c r="T264" s="272"/>
      <c r="U264" s="272"/>
      <c r="V264" s="272"/>
      <c r="W264" s="272"/>
      <c r="X264" s="272"/>
    </row>
    <row r="265" spans="2:24">
      <c r="B265" s="272"/>
      <c r="C265" s="272"/>
      <c r="D265" s="272"/>
      <c r="E265" s="272"/>
      <c r="F265" s="272"/>
      <c r="G265" s="272"/>
      <c r="H265" s="272"/>
      <c r="I265" s="272"/>
      <c r="J265" s="272"/>
      <c r="K265" s="272"/>
      <c r="L265" s="272"/>
      <c r="M265" s="272"/>
      <c r="N265" s="272"/>
      <c r="O265" s="272"/>
      <c r="P265" s="272"/>
      <c r="Q265" s="272"/>
      <c r="R265" s="272"/>
      <c r="S265" s="272"/>
      <c r="T265" s="272"/>
      <c r="U265" s="272"/>
      <c r="V265" s="272"/>
      <c r="W265" s="272"/>
      <c r="X265" s="272"/>
    </row>
    <row r="266" spans="2:24">
      <c r="B266" s="272"/>
      <c r="C266" s="272"/>
      <c r="D266" s="272"/>
      <c r="E266" s="272"/>
      <c r="F266" s="272"/>
      <c r="G266" s="272"/>
      <c r="H266" s="272"/>
      <c r="I266" s="272"/>
      <c r="J266" s="272"/>
      <c r="K266" s="272"/>
      <c r="L266" s="272"/>
      <c r="M266" s="272"/>
      <c r="N266" s="272"/>
      <c r="O266" s="272"/>
      <c r="P266" s="272"/>
      <c r="Q266" s="272"/>
      <c r="R266" s="272"/>
      <c r="S266" s="272"/>
      <c r="T266" s="272"/>
      <c r="U266" s="272"/>
      <c r="V266" s="272"/>
      <c r="W266" s="272"/>
      <c r="X266" s="272"/>
    </row>
    <row r="267" spans="2:24">
      <c r="B267" s="272"/>
      <c r="C267" s="272"/>
      <c r="D267" s="272"/>
      <c r="E267" s="272"/>
      <c r="F267" s="272"/>
      <c r="G267" s="272"/>
      <c r="H267" s="272"/>
      <c r="I267" s="272"/>
      <c r="J267" s="272"/>
      <c r="K267" s="272"/>
      <c r="L267" s="272"/>
      <c r="M267" s="272"/>
      <c r="N267" s="272"/>
      <c r="O267" s="272"/>
      <c r="P267" s="272"/>
      <c r="Q267" s="272"/>
      <c r="R267" s="272"/>
      <c r="S267" s="272"/>
      <c r="T267" s="272"/>
      <c r="U267" s="272"/>
      <c r="V267" s="272"/>
      <c r="W267" s="272"/>
      <c r="X267" s="272"/>
    </row>
    <row r="268" spans="2:24">
      <c r="B268" s="272"/>
      <c r="C268" s="272"/>
      <c r="D268" s="272"/>
      <c r="E268" s="272"/>
      <c r="F268" s="272"/>
      <c r="G268" s="272"/>
      <c r="H268" s="272"/>
      <c r="I268" s="272"/>
      <c r="J268" s="272"/>
      <c r="K268" s="272"/>
      <c r="L268" s="272"/>
      <c r="M268" s="272"/>
      <c r="N268" s="272"/>
      <c r="O268" s="272"/>
      <c r="P268" s="272"/>
      <c r="Q268" s="272"/>
      <c r="R268" s="272"/>
      <c r="S268" s="272"/>
      <c r="T268" s="272"/>
      <c r="U268" s="272"/>
      <c r="V268" s="272"/>
      <c r="W268" s="272"/>
      <c r="X268" s="272"/>
    </row>
    <row r="269" spans="2:24">
      <c r="B269" s="272"/>
      <c r="C269" s="272"/>
      <c r="D269" s="272"/>
      <c r="E269" s="272"/>
      <c r="F269" s="272"/>
      <c r="G269" s="272"/>
      <c r="H269" s="272"/>
      <c r="I269" s="272"/>
      <c r="J269" s="272"/>
      <c r="K269" s="272"/>
      <c r="L269" s="272"/>
      <c r="M269" s="272"/>
      <c r="N269" s="272"/>
      <c r="O269" s="272"/>
      <c r="P269" s="272"/>
      <c r="Q269" s="272"/>
      <c r="R269" s="272"/>
      <c r="S269" s="272"/>
      <c r="T269" s="272"/>
      <c r="U269" s="272"/>
      <c r="V269" s="272"/>
      <c r="W269" s="272"/>
      <c r="X269" s="272"/>
    </row>
    <row r="270" spans="2:24">
      <c r="B270" s="272"/>
      <c r="C270" s="272"/>
      <c r="D270" s="272"/>
      <c r="E270" s="272"/>
      <c r="F270" s="272"/>
      <c r="G270" s="272"/>
      <c r="H270" s="272"/>
      <c r="I270" s="272"/>
      <c r="J270" s="272"/>
      <c r="K270" s="272"/>
      <c r="L270" s="272"/>
      <c r="M270" s="272"/>
      <c r="N270" s="272"/>
      <c r="O270" s="272"/>
      <c r="P270" s="272"/>
      <c r="Q270" s="272"/>
      <c r="R270" s="272"/>
      <c r="S270" s="272"/>
      <c r="T270" s="272"/>
      <c r="U270" s="272"/>
      <c r="V270" s="272"/>
      <c r="W270" s="272"/>
      <c r="X270" s="272"/>
    </row>
    <row r="271" spans="2:24">
      <c r="B271" s="272"/>
      <c r="C271" s="272"/>
      <c r="D271" s="272"/>
      <c r="E271" s="272"/>
      <c r="F271" s="272"/>
      <c r="G271" s="272"/>
      <c r="H271" s="272"/>
      <c r="I271" s="272"/>
      <c r="J271" s="272"/>
      <c r="K271" s="272"/>
      <c r="L271" s="272"/>
      <c r="M271" s="272"/>
      <c r="N271" s="272"/>
      <c r="O271" s="272"/>
      <c r="P271" s="272"/>
      <c r="Q271" s="272"/>
      <c r="R271" s="272"/>
      <c r="S271" s="272"/>
      <c r="T271" s="272"/>
      <c r="U271" s="272"/>
      <c r="V271" s="272"/>
      <c r="W271" s="272"/>
      <c r="X271" s="272"/>
    </row>
    <row r="272" spans="2:24">
      <c r="B272" s="272"/>
      <c r="C272" s="272"/>
      <c r="D272" s="272"/>
      <c r="E272" s="272"/>
      <c r="F272" s="272"/>
      <c r="G272" s="272"/>
      <c r="H272" s="272"/>
      <c r="I272" s="272"/>
      <c r="J272" s="272"/>
      <c r="K272" s="272"/>
      <c r="L272" s="272"/>
      <c r="M272" s="272"/>
      <c r="N272" s="272"/>
      <c r="O272" s="272"/>
      <c r="P272" s="272"/>
      <c r="Q272" s="272"/>
      <c r="R272" s="272"/>
      <c r="S272" s="272"/>
      <c r="T272" s="272"/>
      <c r="U272" s="272"/>
      <c r="V272" s="272"/>
      <c r="W272" s="272"/>
      <c r="X272" s="272"/>
    </row>
    <row r="273" spans="2:24">
      <c r="B273" s="272"/>
      <c r="C273" s="272"/>
      <c r="D273" s="272"/>
      <c r="E273" s="272"/>
      <c r="F273" s="272"/>
      <c r="G273" s="272"/>
      <c r="H273" s="272"/>
      <c r="I273" s="272"/>
      <c r="J273" s="272"/>
      <c r="K273" s="272"/>
      <c r="L273" s="272"/>
      <c r="M273" s="272"/>
      <c r="N273" s="272"/>
      <c r="O273" s="272"/>
      <c r="P273" s="272"/>
      <c r="Q273" s="272"/>
      <c r="R273" s="272"/>
      <c r="S273" s="272"/>
      <c r="T273" s="272"/>
      <c r="U273" s="272"/>
      <c r="V273" s="272"/>
      <c r="W273" s="272"/>
      <c r="X273" s="272"/>
    </row>
    <row r="274" spans="2:24">
      <c r="B274" s="272"/>
      <c r="C274" s="272"/>
      <c r="D274" s="272"/>
      <c r="E274" s="272"/>
      <c r="F274" s="272"/>
      <c r="G274" s="272"/>
      <c r="H274" s="272"/>
      <c r="I274" s="272"/>
      <c r="J274" s="272"/>
      <c r="K274" s="272"/>
      <c r="L274" s="272"/>
      <c r="M274" s="272"/>
      <c r="N274" s="272"/>
      <c r="O274" s="272"/>
      <c r="P274" s="272"/>
      <c r="Q274" s="272"/>
      <c r="R274" s="272"/>
      <c r="S274" s="272"/>
      <c r="T274" s="272"/>
      <c r="U274" s="272"/>
      <c r="V274" s="272"/>
      <c r="W274" s="272"/>
      <c r="X274" s="272"/>
    </row>
    <row r="275" spans="2:24">
      <c r="B275" s="272"/>
      <c r="C275" s="272"/>
      <c r="D275" s="272"/>
      <c r="E275" s="272"/>
      <c r="F275" s="272"/>
      <c r="G275" s="272"/>
      <c r="H275" s="272"/>
      <c r="I275" s="272"/>
      <c r="J275" s="272"/>
      <c r="K275" s="272"/>
      <c r="L275" s="272"/>
      <c r="M275" s="272"/>
      <c r="N275" s="272"/>
      <c r="O275" s="272"/>
      <c r="P275" s="272"/>
      <c r="Q275" s="272"/>
      <c r="R275" s="272"/>
      <c r="S275" s="272"/>
      <c r="T275" s="272"/>
      <c r="U275" s="272"/>
      <c r="V275" s="272"/>
      <c r="W275" s="272"/>
      <c r="X275" s="272"/>
    </row>
    <row r="276" spans="2:24">
      <c r="B276" s="272"/>
      <c r="C276" s="272"/>
      <c r="D276" s="272"/>
      <c r="E276" s="272"/>
      <c r="F276" s="272"/>
      <c r="G276" s="272"/>
      <c r="H276" s="272"/>
      <c r="I276" s="272"/>
      <c r="J276" s="272"/>
      <c r="K276" s="272"/>
      <c r="L276" s="272"/>
      <c r="M276" s="272"/>
      <c r="N276" s="272"/>
      <c r="O276" s="272"/>
      <c r="P276" s="272"/>
      <c r="Q276" s="272"/>
      <c r="R276" s="272"/>
      <c r="S276" s="272"/>
      <c r="T276" s="272"/>
      <c r="U276" s="272"/>
      <c r="V276" s="272"/>
      <c r="W276" s="272"/>
      <c r="X276" s="272"/>
    </row>
    <row r="277" spans="2:24">
      <c r="B277" s="272"/>
      <c r="C277" s="272"/>
      <c r="D277" s="272"/>
      <c r="E277" s="272"/>
      <c r="F277" s="272"/>
      <c r="G277" s="272"/>
      <c r="H277" s="272"/>
      <c r="I277" s="272"/>
      <c r="J277" s="272"/>
      <c r="K277" s="272"/>
      <c r="L277" s="272"/>
      <c r="M277" s="272"/>
      <c r="N277" s="272"/>
      <c r="O277" s="272"/>
      <c r="P277" s="272"/>
      <c r="Q277" s="272"/>
      <c r="R277" s="272"/>
      <c r="S277" s="272"/>
      <c r="T277" s="272"/>
      <c r="U277" s="272"/>
      <c r="V277" s="272"/>
      <c r="W277" s="272"/>
      <c r="X277" s="272"/>
    </row>
    <row r="278" spans="2:24">
      <c r="B278" s="272"/>
      <c r="C278" s="272"/>
      <c r="D278" s="272"/>
      <c r="E278" s="272"/>
      <c r="F278" s="272"/>
      <c r="G278" s="272"/>
      <c r="H278" s="272"/>
      <c r="I278" s="272"/>
      <c r="J278" s="272"/>
      <c r="K278" s="272"/>
      <c r="L278" s="272"/>
      <c r="M278" s="272"/>
      <c r="N278" s="272"/>
      <c r="O278" s="272"/>
      <c r="P278" s="272"/>
      <c r="Q278" s="272"/>
      <c r="R278" s="272"/>
      <c r="S278" s="272"/>
      <c r="T278" s="272"/>
      <c r="U278" s="272"/>
      <c r="V278" s="272"/>
      <c r="W278" s="272"/>
      <c r="X278" s="272"/>
    </row>
    <row r="279" spans="2:24">
      <c r="B279" s="272"/>
      <c r="C279" s="272"/>
      <c r="D279" s="272"/>
      <c r="E279" s="272"/>
      <c r="F279" s="272"/>
      <c r="G279" s="272"/>
      <c r="H279" s="272"/>
      <c r="I279" s="272"/>
      <c r="J279" s="272"/>
      <c r="K279" s="272"/>
      <c r="L279" s="272"/>
      <c r="M279" s="272"/>
      <c r="N279" s="272"/>
      <c r="O279" s="272"/>
      <c r="P279" s="272"/>
      <c r="Q279" s="272"/>
      <c r="R279" s="272"/>
      <c r="S279" s="272"/>
      <c r="T279" s="272"/>
      <c r="U279" s="272"/>
      <c r="V279" s="272"/>
      <c r="W279" s="272"/>
      <c r="X279" s="272"/>
    </row>
    <row r="280" spans="2:24">
      <c r="B280" s="272"/>
      <c r="C280" s="272"/>
      <c r="D280" s="272"/>
      <c r="E280" s="272"/>
      <c r="F280" s="272"/>
      <c r="G280" s="272"/>
      <c r="H280" s="272"/>
      <c r="I280" s="272"/>
      <c r="J280" s="272"/>
      <c r="K280" s="272"/>
      <c r="L280" s="272"/>
      <c r="M280" s="272"/>
      <c r="N280" s="272"/>
      <c r="O280" s="272"/>
      <c r="P280" s="272"/>
      <c r="Q280" s="272"/>
      <c r="R280" s="272"/>
      <c r="S280" s="272"/>
      <c r="T280" s="272"/>
      <c r="U280" s="272"/>
      <c r="V280" s="272"/>
      <c r="W280" s="272"/>
      <c r="X280" s="272"/>
    </row>
    <row r="281" spans="2:24">
      <c r="B281" s="272"/>
      <c r="C281" s="272"/>
      <c r="D281" s="272"/>
      <c r="E281" s="272"/>
      <c r="F281" s="272"/>
      <c r="G281" s="272"/>
      <c r="H281" s="272"/>
      <c r="I281" s="272"/>
      <c r="J281" s="272"/>
      <c r="K281" s="272"/>
      <c r="L281" s="272"/>
      <c r="M281" s="272"/>
      <c r="N281" s="272"/>
      <c r="O281" s="272"/>
      <c r="P281" s="272"/>
      <c r="Q281" s="272"/>
      <c r="R281" s="272"/>
      <c r="S281" s="272"/>
      <c r="T281" s="272"/>
      <c r="U281" s="272"/>
      <c r="V281" s="272"/>
      <c r="W281" s="272"/>
      <c r="X281" s="272"/>
    </row>
    <row r="282" spans="2:24">
      <c r="B282" s="272"/>
      <c r="C282" s="272"/>
      <c r="D282" s="272"/>
      <c r="E282" s="272"/>
      <c r="F282" s="272"/>
      <c r="G282" s="272"/>
      <c r="H282" s="272"/>
      <c r="I282" s="272"/>
      <c r="J282" s="272"/>
      <c r="K282" s="272"/>
      <c r="L282" s="272"/>
      <c r="M282" s="272"/>
      <c r="N282" s="272"/>
      <c r="O282" s="272"/>
      <c r="P282" s="272"/>
      <c r="Q282" s="272"/>
      <c r="R282" s="272"/>
      <c r="S282" s="272"/>
      <c r="T282" s="272"/>
      <c r="U282" s="272"/>
      <c r="V282" s="272"/>
      <c r="W282" s="272"/>
      <c r="X282" s="272"/>
    </row>
    <row r="283" spans="2:24">
      <c r="B283" s="272"/>
      <c r="C283" s="272"/>
      <c r="D283" s="272"/>
      <c r="E283" s="272"/>
      <c r="F283" s="272"/>
      <c r="G283" s="272"/>
      <c r="H283" s="272"/>
      <c r="I283" s="272"/>
      <c r="J283" s="272"/>
      <c r="K283" s="272"/>
      <c r="L283" s="272"/>
      <c r="M283" s="272"/>
      <c r="N283" s="272"/>
      <c r="O283" s="272"/>
      <c r="P283" s="272"/>
      <c r="Q283" s="272"/>
      <c r="R283" s="272"/>
      <c r="S283" s="272"/>
      <c r="T283" s="272"/>
      <c r="U283" s="272"/>
      <c r="V283" s="272"/>
      <c r="W283" s="272"/>
      <c r="X283" s="272"/>
    </row>
    <row r="284" spans="2:24">
      <c r="B284" s="272"/>
      <c r="C284" s="272"/>
      <c r="D284" s="272"/>
      <c r="E284" s="272"/>
      <c r="F284" s="272"/>
      <c r="G284" s="272"/>
      <c r="H284" s="272"/>
      <c r="I284" s="272"/>
      <c r="J284" s="272"/>
      <c r="K284" s="272"/>
      <c r="L284" s="272"/>
      <c r="M284" s="272"/>
      <c r="N284" s="272"/>
      <c r="O284" s="272"/>
      <c r="P284" s="272"/>
      <c r="Q284" s="272"/>
      <c r="R284" s="272"/>
      <c r="S284" s="272"/>
      <c r="T284" s="272"/>
      <c r="U284" s="272"/>
      <c r="V284" s="272"/>
      <c r="W284" s="272"/>
      <c r="X284" s="272"/>
    </row>
    <row r="285" spans="2:24">
      <c r="B285" s="272"/>
      <c r="C285" s="272"/>
      <c r="D285" s="272"/>
      <c r="E285" s="272"/>
      <c r="F285" s="272"/>
      <c r="G285" s="272"/>
      <c r="H285" s="272"/>
      <c r="I285" s="272"/>
      <c r="J285" s="272"/>
      <c r="K285" s="272"/>
      <c r="L285" s="272"/>
      <c r="M285" s="272"/>
      <c r="N285" s="272"/>
      <c r="O285" s="272"/>
      <c r="P285" s="272"/>
      <c r="Q285" s="272"/>
      <c r="R285" s="272"/>
      <c r="S285" s="272"/>
      <c r="T285" s="272"/>
      <c r="U285" s="272"/>
      <c r="V285" s="272"/>
      <c r="W285" s="272"/>
      <c r="X285" s="272"/>
    </row>
    <row r="286" spans="2:24">
      <c r="B286" s="272"/>
      <c r="C286" s="272"/>
      <c r="D286" s="272"/>
      <c r="E286" s="272"/>
      <c r="F286" s="272"/>
      <c r="G286" s="272"/>
      <c r="H286" s="272"/>
      <c r="I286" s="272"/>
      <c r="J286" s="272"/>
      <c r="K286" s="272"/>
      <c r="L286" s="272"/>
      <c r="M286" s="272"/>
      <c r="N286" s="272"/>
      <c r="O286" s="272"/>
      <c r="P286" s="272"/>
      <c r="Q286" s="272"/>
      <c r="R286" s="272"/>
      <c r="S286" s="272"/>
      <c r="T286" s="272"/>
      <c r="U286" s="272"/>
      <c r="V286" s="272"/>
      <c r="W286" s="272"/>
      <c r="X286" s="272"/>
    </row>
  </sheetData>
  <sheetProtection algorithmName="SHA-512" hashValue="M/krL0ieFQU9Z0PrNl0goPwOZMOiJ583gdpEx1cVCoxZF9n6JxaJ0HVMChMUA0ULnd/cKT64QpHxAmGmRaLNkQ==" saltValue="an98GhO1/8F2JdzZR6rTAw==" spinCount="100000" sheet="1" selectLockedCells="1"/>
  <mergeCells count="171">
    <mergeCell ref="B9:C9"/>
    <mergeCell ref="D9:L9"/>
    <mergeCell ref="M9:O9"/>
    <mergeCell ref="P9:R9"/>
    <mergeCell ref="V9:X9"/>
    <mergeCell ref="B10:C10"/>
    <mergeCell ref="D10:X10"/>
    <mergeCell ref="B4:X6"/>
    <mergeCell ref="B7:X7"/>
    <mergeCell ref="B8:C8"/>
    <mergeCell ref="D8:L8"/>
    <mergeCell ref="M8:O8"/>
    <mergeCell ref="P8:R8"/>
    <mergeCell ref="S8:U8"/>
    <mergeCell ref="V8:X8"/>
    <mergeCell ref="B11:X11"/>
    <mergeCell ref="B12:D12"/>
    <mergeCell ref="E12:M12"/>
    <mergeCell ref="N12:O12"/>
    <mergeCell ref="P12:X12"/>
    <mergeCell ref="B13:D13"/>
    <mergeCell ref="E13:M13"/>
    <mergeCell ref="N13:O13"/>
    <mergeCell ref="P13:X13"/>
    <mergeCell ref="C18:G18"/>
    <mergeCell ref="H18:I18"/>
    <mergeCell ref="J18:X18"/>
    <mergeCell ref="C19:G19"/>
    <mergeCell ref="H19:I19"/>
    <mergeCell ref="J19:X19"/>
    <mergeCell ref="B14:X14"/>
    <mergeCell ref="B15:O15"/>
    <mergeCell ref="Q15:S15"/>
    <mergeCell ref="U15:X15"/>
    <mergeCell ref="B16:X16"/>
    <mergeCell ref="C17:G17"/>
    <mergeCell ref="H17:I17"/>
    <mergeCell ref="J17:X17"/>
    <mergeCell ref="B22:X22"/>
    <mergeCell ref="C24:K24"/>
    <mergeCell ref="C25:K25"/>
    <mergeCell ref="P25:X25"/>
    <mergeCell ref="C26:P26"/>
    <mergeCell ref="C27:X27"/>
    <mergeCell ref="D20:G20"/>
    <mergeCell ref="H20:I20"/>
    <mergeCell ref="J20:X20"/>
    <mergeCell ref="B21:O21"/>
    <mergeCell ref="Q21:S21"/>
    <mergeCell ref="U21:X21"/>
    <mergeCell ref="W29:X29"/>
    <mergeCell ref="G30:H30"/>
    <mergeCell ref="I30:O30"/>
    <mergeCell ref="Q30:R30"/>
    <mergeCell ref="S30:V30"/>
    <mergeCell ref="W30:X30"/>
    <mergeCell ref="C28:F28"/>
    <mergeCell ref="G28:H28"/>
    <mergeCell ref="I28:O28"/>
    <mergeCell ref="P28:Q28"/>
    <mergeCell ref="R28:X28"/>
    <mergeCell ref="C29:F30"/>
    <mergeCell ref="G29:H29"/>
    <mergeCell ref="I29:O29"/>
    <mergeCell ref="Q29:R29"/>
    <mergeCell ref="S29:V29"/>
    <mergeCell ref="B40:X40"/>
    <mergeCell ref="B41:O41"/>
    <mergeCell ref="Q41:S41"/>
    <mergeCell ref="U41:X41"/>
    <mergeCell ref="C42:X42"/>
    <mergeCell ref="B43:O43"/>
    <mergeCell ref="Q43:S43"/>
    <mergeCell ref="U43:X43"/>
    <mergeCell ref="C31:X31"/>
    <mergeCell ref="C32:X32"/>
    <mergeCell ref="C33:X33"/>
    <mergeCell ref="B34:X34"/>
    <mergeCell ref="B35:X36"/>
    <mergeCell ref="B38:X38"/>
    <mergeCell ref="C52:X52"/>
    <mergeCell ref="B53:C53"/>
    <mergeCell ref="D53:X53"/>
    <mergeCell ref="C54:X54"/>
    <mergeCell ref="B55:C55"/>
    <mergeCell ref="D55:X55"/>
    <mergeCell ref="B45:X49"/>
    <mergeCell ref="B50:X50"/>
    <mergeCell ref="B51:O51"/>
    <mergeCell ref="Q51:S51"/>
    <mergeCell ref="U51:X51"/>
    <mergeCell ref="C60:X60"/>
    <mergeCell ref="B61:X65"/>
    <mergeCell ref="C66:O66"/>
    <mergeCell ref="Q66:X66"/>
    <mergeCell ref="B67:X67"/>
    <mergeCell ref="B68:O68"/>
    <mergeCell ref="Q68:S68"/>
    <mergeCell ref="U68:X68"/>
    <mergeCell ref="C56:X56"/>
    <mergeCell ref="B57:C57"/>
    <mergeCell ref="D57:X57"/>
    <mergeCell ref="B58:X58"/>
    <mergeCell ref="B59:O59"/>
    <mergeCell ref="Q59:S59"/>
    <mergeCell ref="U59:X59"/>
    <mergeCell ref="B79:O79"/>
    <mergeCell ref="Q79:S79"/>
    <mergeCell ref="U79:X79"/>
    <mergeCell ref="B80:X83"/>
    <mergeCell ref="C85:X85"/>
    <mergeCell ref="B86:X86"/>
    <mergeCell ref="B69:X70"/>
    <mergeCell ref="C71:X71"/>
    <mergeCell ref="C72:X72"/>
    <mergeCell ref="C73:X73"/>
    <mergeCell ref="C74:X74"/>
    <mergeCell ref="B78:X78"/>
    <mergeCell ref="B94:X94"/>
    <mergeCell ref="E95:F95"/>
    <mergeCell ref="G95:I95"/>
    <mergeCell ref="J95:K95"/>
    <mergeCell ref="L95:N95"/>
    <mergeCell ref="O95:Q95"/>
    <mergeCell ref="R95:T95"/>
    <mergeCell ref="B87:X87"/>
    <mergeCell ref="B89:X89"/>
    <mergeCell ref="B91:X91"/>
    <mergeCell ref="B92:X92"/>
    <mergeCell ref="B93:F93"/>
    <mergeCell ref="G93:P93"/>
    <mergeCell ref="Q93:R93"/>
    <mergeCell ref="S93:X93"/>
    <mergeCell ref="B97:F97"/>
    <mergeCell ref="G97:T97"/>
    <mergeCell ref="V97:X97"/>
    <mergeCell ref="B98:X98"/>
    <mergeCell ref="B99:G99"/>
    <mergeCell ref="H99:P99"/>
    <mergeCell ref="Q99:R99"/>
    <mergeCell ref="S99:X99"/>
    <mergeCell ref="B96:C96"/>
    <mergeCell ref="D96:L96"/>
    <mergeCell ref="M96:N96"/>
    <mergeCell ref="O96:Q96"/>
    <mergeCell ref="S96:U96"/>
    <mergeCell ref="V96:X96"/>
    <mergeCell ref="B103:F103"/>
    <mergeCell ref="G103:T103"/>
    <mergeCell ref="V103:X103"/>
    <mergeCell ref="B107:X107"/>
    <mergeCell ref="B108:X108"/>
    <mergeCell ref="B109:X109"/>
    <mergeCell ref="B100:G100"/>
    <mergeCell ref="H100:X100"/>
    <mergeCell ref="B101:X101"/>
    <mergeCell ref="B102:C102"/>
    <mergeCell ref="D102:L102"/>
    <mergeCell ref="M102:N102"/>
    <mergeCell ref="O102:Q102"/>
    <mergeCell ref="S102:U102"/>
    <mergeCell ref="V102:X102"/>
    <mergeCell ref="B116:X116"/>
    <mergeCell ref="B117:X117"/>
    <mergeCell ref="B118:X118"/>
    <mergeCell ref="B110:X110"/>
    <mergeCell ref="B111:X111"/>
    <mergeCell ref="B112:X112"/>
    <mergeCell ref="B113:X113"/>
    <mergeCell ref="B114:X114"/>
    <mergeCell ref="B115:X115"/>
  </mergeCells>
  <pageMargins left="0.5" right="0.5" top="0.75" bottom="0.75" header="0.3" footer="0.3"/>
  <pageSetup scale="95" fitToHeight="0" orientation="portrait" horizontalDpi="360" verticalDpi="360" r:id="rId1"/>
  <rowBreaks count="1" manualBreakCount="1">
    <brk id="10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01" r:id="rId4" name="Check Box 1">
              <controlPr defaultSize="0" autoFill="0" autoLine="0" autoPict="0">
                <anchor moveWithCells="1">
                  <from>
                    <xdr:col>15</xdr:col>
                    <xdr:colOff>106680</xdr:colOff>
                    <xdr:row>13</xdr:row>
                    <xdr:rowOff>266700</xdr:rowOff>
                  </from>
                  <to>
                    <xdr:col>16</xdr:col>
                    <xdr:colOff>106680</xdr:colOff>
                    <xdr:row>15</xdr:row>
                    <xdr:rowOff>30480</xdr:rowOff>
                  </to>
                </anchor>
              </controlPr>
            </control>
          </mc:Choice>
        </mc:AlternateContent>
        <mc:AlternateContent xmlns:mc="http://schemas.openxmlformats.org/markup-compatibility/2006">
          <mc:Choice Requires="x14">
            <control shapeId="51202" r:id="rId5" name="Check Box 2">
              <controlPr defaultSize="0" autoFill="0" autoLine="0" autoPict="0">
                <anchor moveWithCells="1">
                  <from>
                    <xdr:col>19</xdr:col>
                    <xdr:colOff>83820</xdr:colOff>
                    <xdr:row>13</xdr:row>
                    <xdr:rowOff>266700</xdr:rowOff>
                  </from>
                  <to>
                    <xdr:col>20</xdr:col>
                    <xdr:colOff>99060</xdr:colOff>
                    <xdr:row>15</xdr:row>
                    <xdr:rowOff>30480</xdr:rowOff>
                  </to>
                </anchor>
              </controlPr>
            </control>
          </mc:Choice>
        </mc:AlternateContent>
        <mc:AlternateContent xmlns:mc="http://schemas.openxmlformats.org/markup-compatibility/2006">
          <mc:Choice Requires="x14">
            <control shapeId="51203" r:id="rId6" name="Check Box 3">
              <controlPr defaultSize="0" autoFill="0" autoLine="0" autoPict="0">
                <anchor moveWithCells="1">
                  <from>
                    <xdr:col>15</xdr:col>
                    <xdr:colOff>99060</xdr:colOff>
                    <xdr:row>19</xdr:row>
                    <xdr:rowOff>236220</xdr:rowOff>
                  </from>
                  <to>
                    <xdr:col>16</xdr:col>
                    <xdr:colOff>99060</xdr:colOff>
                    <xdr:row>21</xdr:row>
                    <xdr:rowOff>30480</xdr:rowOff>
                  </to>
                </anchor>
              </controlPr>
            </control>
          </mc:Choice>
        </mc:AlternateContent>
        <mc:AlternateContent xmlns:mc="http://schemas.openxmlformats.org/markup-compatibility/2006">
          <mc:Choice Requires="x14">
            <control shapeId="51204" r:id="rId7" name="Check Box 4">
              <controlPr defaultSize="0" autoFill="0" autoLine="0" autoPict="0">
                <anchor moveWithCells="1">
                  <from>
                    <xdr:col>19</xdr:col>
                    <xdr:colOff>76200</xdr:colOff>
                    <xdr:row>19</xdr:row>
                    <xdr:rowOff>236220</xdr:rowOff>
                  </from>
                  <to>
                    <xdr:col>20</xdr:col>
                    <xdr:colOff>83820</xdr:colOff>
                    <xdr:row>21</xdr:row>
                    <xdr:rowOff>30480</xdr:rowOff>
                  </to>
                </anchor>
              </controlPr>
            </control>
          </mc:Choice>
        </mc:AlternateContent>
        <mc:AlternateContent xmlns:mc="http://schemas.openxmlformats.org/markup-compatibility/2006">
          <mc:Choice Requires="x14">
            <control shapeId="51205" r:id="rId8" name="Check Box 5">
              <controlPr defaultSize="0" autoFill="0" autoLine="0" autoPict="0">
                <anchor moveWithCells="1">
                  <from>
                    <xdr:col>15</xdr:col>
                    <xdr:colOff>106680</xdr:colOff>
                    <xdr:row>39</xdr:row>
                    <xdr:rowOff>266700</xdr:rowOff>
                  </from>
                  <to>
                    <xdr:col>16</xdr:col>
                    <xdr:colOff>106680</xdr:colOff>
                    <xdr:row>41</xdr:row>
                    <xdr:rowOff>30480</xdr:rowOff>
                  </to>
                </anchor>
              </controlPr>
            </control>
          </mc:Choice>
        </mc:AlternateContent>
        <mc:AlternateContent xmlns:mc="http://schemas.openxmlformats.org/markup-compatibility/2006">
          <mc:Choice Requires="x14">
            <control shapeId="51206" r:id="rId9" name="Check Box 6">
              <controlPr defaultSize="0" autoFill="0" autoLine="0" autoPict="0">
                <anchor moveWithCells="1">
                  <from>
                    <xdr:col>19</xdr:col>
                    <xdr:colOff>83820</xdr:colOff>
                    <xdr:row>39</xdr:row>
                    <xdr:rowOff>266700</xdr:rowOff>
                  </from>
                  <to>
                    <xdr:col>20</xdr:col>
                    <xdr:colOff>99060</xdr:colOff>
                    <xdr:row>41</xdr:row>
                    <xdr:rowOff>30480</xdr:rowOff>
                  </to>
                </anchor>
              </controlPr>
            </control>
          </mc:Choice>
        </mc:AlternateContent>
        <mc:AlternateContent xmlns:mc="http://schemas.openxmlformats.org/markup-compatibility/2006">
          <mc:Choice Requires="x14">
            <control shapeId="51207" r:id="rId10" name="Check Box 7">
              <controlPr defaultSize="0" autoFill="0" autoLine="0" autoPict="0">
                <anchor moveWithCells="1">
                  <from>
                    <xdr:col>15</xdr:col>
                    <xdr:colOff>106680</xdr:colOff>
                    <xdr:row>41</xdr:row>
                    <xdr:rowOff>236220</xdr:rowOff>
                  </from>
                  <to>
                    <xdr:col>16</xdr:col>
                    <xdr:colOff>106680</xdr:colOff>
                    <xdr:row>43</xdr:row>
                    <xdr:rowOff>30480</xdr:rowOff>
                  </to>
                </anchor>
              </controlPr>
            </control>
          </mc:Choice>
        </mc:AlternateContent>
        <mc:AlternateContent xmlns:mc="http://schemas.openxmlformats.org/markup-compatibility/2006">
          <mc:Choice Requires="x14">
            <control shapeId="51208" r:id="rId11" name="Check Box 8">
              <controlPr defaultSize="0" autoFill="0" autoLine="0" autoPict="0">
                <anchor moveWithCells="1">
                  <from>
                    <xdr:col>19</xdr:col>
                    <xdr:colOff>83820</xdr:colOff>
                    <xdr:row>41</xdr:row>
                    <xdr:rowOff>236220</xdr:rowOff>
                  </from>
                  <to>
                    <xdr:col>20</xdr:col>
                    <xdr:colOff>99060</xdr:colOff>
                    <xdr:row>43</xdr:row>
                    <xdr:rowOff>30480</xdr:rowOff>
                  </to>
                </anchor>
              </controlPr>
            </control>
          </mc:Choice>
        </mc:AlternateContent>
        <mc:AlternateContent xmlns:mc="http://schemas.openxmlformats.org/markup-compatibility/2006">
          <mc:Choice Requires="x14">
            <control shapeId="51209" r:id="rId12" name="Check Box 9">
              <controlPr defaultSize="0" autoFill="0" autoLine="0" autoPict="0">
                <anchor moveWithCells="1">
                  <from>
                    <xdr:col>15</xdr:col>
                    <xdr:colOff>106680</xdr:colOff>
                    <xdr:row>49</xdr:row>
                    <xdr:rowOff>304800</xdr:rowOff>
                  </from>
                  <to>
                    <xdr:col>16</xdr:col>
                    <xdr:colOff>106680</xdr:colOff>
                    <xdr:row>51</xdr:row>
                    <xdr:rowOff>30480</xdr:rowOff>
                  </to>
                </anchor>
              </controlPr>
            </control>
          </mc:Choice>
        </mc:AlternateContent>
        <mc:AlternateContent xmlns:mc="http://schemas.openxmlformats.org/markup-compatibility/2006">
          <mc:Choice Requires="x14">
            <control shapeId="51210" r:id="rId13" name="Check Box 10">
              <controlPr defaultSize="0" autoFill="0" autoLine="0" autoPict="0">
                <anchor moveWithCells="1">
                  <from>
                    <xdr:col>19</xdr:col>
                    <xdr:colOff>83820</xdr:colOff>
                    <xdr:row>49</xdr:row>
                    <xdr:rowOff>304800</xdr:rowOff>
                  </from>
                  <to>
                    <xdr:col>20</xdr:col>
                    <xdr:colOff>99060</xdr:colOff>
                    <xdr:row>51</xdr:row>
                    <xdr:rowOff>30480</xdr:rowOff>
                  </to>
                </anchor>
              </controlPr>
            </control>
          </mc:Choice>
        </mc:AlternateContent>
        <mc:AlternateContent xmlns:mc="http://schemas.openxmlformats.org/markup-compatibility/2006">
          <mc:Choice Requires="x14">
            <control shapeId="51211" r:id="rId14" name="Check Box 11">
              <controlPr defaultSize="0" autoFill="0" autoLine="0" autoPict="0">
                <anchor moveWithCells="1">
                  <from>
                    <xdr:col>15</xdr:col>
                    <xdr:colOff>106680</xdr:colOff>
                    <xdr:row>57</xdr:row>
                    <xdr:rowOff>312420</xdr:rowOff>
                  </from>
                  <to>
                    <xdr:col>16</xdr:col>
                    <xdr:colOff>106680</xdr:colOff>
                    <xdr:row>59</xdr:row>
                    <xdr:rowOff>30480</xdr:rowOff>
                  </to>
                </anchor>
              </controlPr>
            </control>
          </mc:Choice>
        </mc:AlternateContent>
        <mc:AlternateContent xmlns:mc="http://schemas.openxmlformats.org/markup-compatibility/2006">
          <mc:Choice Requires="x14">
            <control shapeId="51212" r:id="rId15" name="Check Box 12">
              <controlPr defaultSize="0" autoFill="0" autoLine="0" autoPict="0">
                <anchor moveWithCells="1">
                  <from>
                    <xdr:col>19</xdr:col>
                    <xdr:colOff>83820</xdr:colOff>
                    <xdr:row>57</xdr:row>
                    <xdr:rowOff>312420</xdr:rowOff>
                  </from>
                  <to>
                    <xdr:col>20</xdr:col>
                    <xdr:colOff>99060</xdr:colOff>
                    <xdr:row>59</xdr:row>
                    <xdr:rowOff>30480</xdr:rowOff>
                  </to>
                </anchor>
              </controlPr>
            </control>
          </mc:Choice>
        </mc:AlternateContent>
        <mc:AlternateContent xmlns:mc="http://schemas.openxmlformats.org/markup-compatibility/2006">
          <mc:Choice Requires="x14">
            <control shapeId="51213" r:id="rId16" name="Check Box 13">
              <controlPr defaultSize="0" autoFill="0" autoLine="0" autoPict="0">
                <anchor moveWithCells="1">
                  <from>
                    <xdr:col>15</xdr:col>
                    <xdr:colOff>106680</xdr:colOff>
                    <xdr:row>67</xdr:row>
                    <xdr:rowOff>0</xdr:rowOff>
                  </from>
                  <to>
                    <xdr:col>16</xdr:col>
                    <xdr:colOff>106680</xdr:colOff>
                    <xdr:row>68</xdr:row>
                    <xdr:rowOff>30480</xdr:rowOff>
                  </to>
                </anchor>
              </controlPr>
            </control>
          </mc:Choice>
        </mc:AlternateContent>
        <mc:AlternateContent xmlns:mc="http://schemas.openxmlformats.org/markup-compatibility/2006">
          <mc:Choice Requires="x14">
            <control shapeId="51214" r:id="rId17" name="Check Box 14">
              <controlPr defaultSize="0" autoFill="0" autoLine="0" autoPict="0">
                <anchor moveWithCells="1">
                  <from>
                    <xdr:col>19</xdr:col>
                    <xdr:colOff>83820</xdr:colOff>
                    <xdr:row>67</xdr:row>
                    <xdr:rowOff>0</xdr:rowOff>
                  </from>
                  <to>
                    <xdr:col>20</xdr:col>
                    <xdr:colOff>99060</xdr:colOff>
                    <xdr:row>68</xdr:row>
                    <xdr:rowOff>30480</xdr:rowOff>
                  </to>
                </anchor>
              </controlPr>
            </control>
          </mc:Choice>
        </mc:AlternateContent>
        <mc:AlternateContent xmlns:mc="http://schemas.openxmlformats.org/markup-compatibility/2006">
          <mc:Choice Requires="x14">
            <control shapeId="51215" r:id="rId18" name="Check Box 15">
              <controlPr defaultSize="0" autoFill="0" autoLine="0" autoPict="0">
                <anchor moveWithCells="1">
                  <from>
                    <xdr:col>15</xdr:col>
                    <xdr:colOff>106680</xdr:colOff>
                    <xdr:row>77</xdr:row>
                    <xdr:rowOff>266700</xdr:rowOff>
                  </from>
                  <to>
                    <xdr:col>16</xdr:col>
                    <xdr:colOff>106680</xdr:colOff>
                    <xdr:row>79</xdr:row>
                    <xdr:rowOff>30480</xdr:rowOff>
                  </to>
                </anchor>
              </controlPr>
            </control>
          </mc:Choice>
        </mc:AlternateContent>
        <mc:AlternateContent xmlns:mc="http://schemas.openxmlformats.org/markup-compatibility/2006">
          <mc:Choice Requires="x14">
            <control shapeId="51216" r:id="rId19" name="Check Box 16">
              <controlPr defaultSize="0" autoFill="0" autoLine="0" autoPict="0">
                <anchor moveWithCells="1">
                  <from>
                    <xdr:col>19</xdr:col>
                    <xdr:colOff>83820</xdr:colOff>
                    <xdr:row>77</xdr:row>
                    <xdr:rowOff>266700</xdr:rowOff>
                  </from>
                  <to>
                    <xdr:col>20</xdr:col>
                    <xdr:colOff>99060</xdr:colOff>
                    <xdr:row>79</xdr:row>
                    <xdr:rowOff>30480</xdr:rowOff>
                  </to>
                </anchor>
              </controlPr>
            </control>
          </mc:Choice>
        </mc:AlternateContent>
        <mc:AlternateContent xmlns:mc="http://schemas.openxmlformats.org/markup-compatibility/2006">
          <mc:Choice Requires="x14">
            <control shapeId="51217" r:id="rId20" name="Check Box 17">
              <controlPr defaultSize="0" autoFill="0" autoLine="0" autoPict="0">
                <anchor moveWithCells="1">
                  <from>
                    <xdr:col>1</xdr:col>
                    <xdr:colOff>45720</xdr:colOff>
                    <xdr:row>84</xdr:row>
                    <xdr:rowOff>30480</xdr:rowOff>
                  </from>
                  <to>
                    <xdr:col>2</xdr:col>
                    <xdr:colOff>45720</xdr:colOff>
                    <xdr:row>85</xdr:row>
                    <xdr:rowOff>60960</xdr:rowOff>
                  </to>
                </anchor>
              </controlPr>
            </control>
          </mc:Choice>
        </mc:AlternateContent>
        <mc:AlternateContent xmlns:mc="http://schemas.openxmlformats.org/markup-compatibility/2006">
          <mc:Choice Requires="x14">
            <control shapeId="51218" r:id="rId21" name="Check Box 18">
              <controlPr defaultSize="0" autoFill="0" autoLine="0" autoPict="0">
                <anchor moveWithCells="1">
                  <from>
                    <xdr:col>1</xdr:col>
                    <xdr:colOff>45720</xdr:colOff>
                    <xdr:row>73</xdr:row>
                    <xdr:rowOff>22860</xdr:rowOff>
                  </from>
                  <to>
                    <xdr:col>2</xdr:col>
                    <xdr:colOff>45720</xdr:colOff>
                    <xdr:row>77</xdr:row>
                    <xdr:rowOff>45720</xdr:rowOff>
                  </to>
                </anchor>
              </controlPr>
            </control>
          </mc:Choice>
        </mc:AlternateContent>
        <mc:AlternateContent xmlns:mc="http://schemas.openxmlformats.org/markup-compatibility/2006">
          <mc:Choice Requires="x14">
            <control shapeId="51219" r:id="rId22" name="Check Box 19">
              <controlPr defaultSize="0" autoFill="0" autoLine="0" autoPict="0">
                <anchor moveWithCells="1">
                  <from>
                    <xdr:col>1</xdr:col>
                    <xdr:colOff>45720</xdr:colOff>
                    <xdr:row>72</xdr:row>
                    <xdr:rowOff>7620</xdr:rowOff>
                  </from>
                  <to>
                    <xdr:col>2</xdr:col>
                    <xdr:colOff>45720</xdr:colOff>
                    <xdr:row>73</xdr:row>
                    <xdr:rowOff>38100</xdr:rowOff>
                  </to>
                </anchor>
              </controlPr>
            </control>
          </mc:Choice>
        </mc:AlternateContent>
        <mc:AlternateContent xmlns:mc="http://schemas.openxmlformats.org/markup-compatibility/2006">
          <mc:Choice Requires="x14">
            <control shapeId="51220" r:id="rId23" name="Check Box 20">
              <controlPr defaultSize="0" autoFill="0" autoLine="0" autoPict="0">
                <anchor moveWithCells="1">
                  <from>
                    <xdr:col>1</xdr:col>
                    <xdr:colOff>45720</xdr:colOff>
                    <xdr:row>71</xdr:row>
                    <xdr:rowOff>0</xdr:rowOff>
                  </from>
                  <to>
                    <xdr:col>2</xdr:col>
                    <xdr:colOff>45720</xdr:colOff>
                    <xdr:row>72</xdr:row>
                    <xdr:rowOff>30480</xdr:rowOff>
                  </to>
                </anchor>
              </controlPr>
            </control>
          </mc:Choice>
        </mc:AlternateContent>
        <mc:AlternateContent xmlns:mc="http://schemas.openxmlformats.org/markup-compatibility/2006">
          <mc:Choice Requires="x14">
            <control shapeId="51221" r:id="rId24" name="Check Box 21">
              <controlPr defaultSize="0" autoFill="0" autoLine="0" autoPict="0">
                <anchor moveWithCells="1">
                  <from>
                    <xdr:col>1</xdr:col>
                    <xdr:colOff>45720</xdr:colOff>
                    <xdr:row>70</xdr:row>
                    <xdr:rowOff>7620</xdr:rowOff>
                  </from>
                  <to>
                    <xdr:col>2</xdr:col>
                    <xdr:colOff>45720</xdr:colOff>
                    <xdr:row>71</xdr:row>
                    <xdr:rowOff>38100</xdr:rowOff>
                  </to>
                </anchor>
              </controlPr>
            </control>
          </mc:Choice>
        </mc:AlternateContent>
        <mc:AlternateContent xmlns:mc="http://schemas.openxmlformats.org/markup-compatibility/2006">
          <mc:Choice Requires="x14">
            <control shapeId="51222" r:id="rId25" name="Check Box 22">
              <controlPr defaultSize="0" autoFill="0" autoLine="0" autoPict="0">
                <anchor moveWithCells="1">
                  <from>
                    <xdr:col>1</xdr:col>
                    <xdr:colOff>45720</xdr:colOff>
                    <xdr:row>65</xdr:row>
                    <xdr:rowOff>7620</xdr:rowOff>
                  </from>
                  <to>
                    <xdr:col>2</xdr:col>
                    <xdr:colOff>45720</xdr:colOff>
                    <xdr:row>66</xdr:row>
                    <xdr:rowOff>38100</xdr:rowOff>
                  </to>
                </anchor>
              </controlPr>
            </control>
          </mc:Choice>
        </mc:AlternateContent>
        <mc:AlternateContent xmlns:mc="http://schemas.openxmlformats.org/markup-compatibility/2006">
          <mc:Choice Requires="x14">
            <control shapeId="51223" r:id="rId26" name="Check Box 23">
              <controlPr defaultSize="0" autoFill="0" autoLine="0" autoPict="0">
                <anchor moveWithCells="1">
                  <from>
                    <xdr:col>15</xdr:col>
                    <xdr:colOff>68580</xdr:colOff>
                    <xdr:row>65</xdr:row>
                    <xdr:rowOff>0</xdr:rowOff>
                  </from>
                  <to>
                    <xdr:col>16</xdr:col>
                    <xdr:colOff>68580</xdr:colOff>
                    <xdr:row>66</xdr:row>
                    <xdr:rowOff>38100</xdr:rowOff>
                  </to>
                </anchor>
              </controlPr>
            </control>
          </mc:Choice>
        </mc:AlternateContent>
        <mc:AlternateContent xmlns:mc="http://schemas.openxmlformats.org/markup-compatibility/2006">
          <mc:Choice Requires="x14">
            <control shapeId="51224" r:id="rId27" name="Check Box 24">
              <controlPr defaultSize="0" autoFill="0" autoLine="0" autoPict="0">
                <anchor moveWithCells="1">
                  <from>
                    <xdr:col>1</xdr:col>
                    <xdr:colOff>45720</xdr:colOff>
                    <xdr:row>59</xdr:row>
                    <xdr:rowOff>7620</xdr:rowOff>
                  </from>
                  <to>
                    <xdr:col>2</xdr:col>
                    <xdr:colOff>45720</xdr:colOff>
                    <xdr:row>60</xdr:row>
                    <xdr:rowOff>38100</xdr:rowOff>
                  </to>
                </anchor>
              </controlPr>
            </control>
          </mc:Choice>
        </mc:AlternateContent>
        <mc:AlternateContent xmlns:mc="http://schemas.openxmlformats.org/markup-compatibility/2006">
          <mc:Choice Requires="x14">
            <control shapeId="51225" r:id="rId28" name="Check Box 25">
              <controlPr defaultSize="0" autoFill="0" autoLine="0" autoPict="0">
                <anchor moveWithCells="1">
                  <from>
                    <xdr:col>1</xdr:col>
                    <xdr:colOff>45720</xdr:colOff>
                    <xdr:row>55</xdr:row>
                    <xdr:rowOff>0</xdr:rowOff>
                  </from>
                  <to>
                    <xdr:col>2</xdr:col>
                    <xdr:colOff>45720</xdr:colOff>
                    <xdr:row>56</xdr:row>
                    <xdr:rowOff>38100</xdr:rowOff>
                  </to>
                </anchor>
              </controlPr>
            </control>
          </mc:Choice>
        </mc:AlternateContent>
        <mc:AlternateContent xmlns:mc="http://schemas.openxmlformats.org/markup-compatibility/2006">
          <mc:Choice Requires="x14">
            <control shapeId="51226" r:id="rId29" name="Check Box 26">
              <controlPr defaultSize="0" autoFill="0" autoLine="0" autoPict="0">
                <anchor moveWithCells="1">
                  <from>
                    <xdr:col>1</xdr:col>
                    <xdr:colOff>45720</xdr:colOff>
                    <xdr:row>53</xdr:row>
                    <xdr:rowOff>7620</xdr:rowOff>
                  </from>
                  <to>
                    <xdr:col>2</xdr:col>
                    <xdr:colOff>45720</xdr:colOff>
                    <xdr:row>54</xdr:row>
                    <xdr:rowOff>45720</xdr:rowOff>
                  </to>
                </anchor>
              </controlPr>
            </control>
          </mc:Choice>
        </mc:AlternateContent>
        <mc:AlternateContent xmlns:mc="http://schemas.openxmlformats.org/markup-compatibility/2006">
          <mc:Choice Requires="x14">
            <control shapeId="51227" r:id="rId30" name="Check Box 27">
              <controlPr defaultSize="0" autoFill="0" autoLine="0" autoPict="0">
                <anchor moveWithCells="1">
                  <from>
                    <xdr:col>1</xdr:col>
                    <xdr:colOff>45720</xdr:colOff>
                    <xdr:row>51</xdr:row>
                    <xdr:rowOff>0</xdr:rowOff>
                  </from>
                  <to>
                    <xdr:col>2</xdr:col>
                    <xdr:colOff>45720</xdr:colOff>
                    <xdr:row>52</xdr:row>
                    <xdr:rowOff>45720</xdr:rowOff>
                  </to>
                </anchor>
              </controlPr>
            </control>
          </mc:Choice>
        </mc:AlternateContent>
        <mc:AlternateContent xmlns:mc="http://schemas.openxmlformats.org/markup-compatibility/2006">
          <mc:Choice Requires="x14">
            <control shapeId="51228" r:id="rId31" name="Check Box 28">
              <controlPr defaultSize="0" autoFill="0" autoLine="0" autoPict="0">
                <anchor moveWithCells="1">
                  <from>
                    <xdr:col>13</xdr:col>
                    <xdr:colOff>76200</xdr:colOff>
                    <xdr:row>42</xdr:row>
                    <xdr:rowOff>190500</xdr:rowOff>
                  </from>
                  <to>
                    <xdr:col>14</xdr:col>
                    <xdr:colOff>76200</xdr:colOff>
                    <xdr:row>44</xdr:row>
                    <xdr:rowOff>38100</xdr:rowOff>
                  </to>
                </anchor>
              </controlPr>
            </control>
          </mc:Choice>
        </mc:AlternateContent>
        <mc:AlternateContent xmlns:mc="http://schemas.openxmlformats.org/markup-compatibility/2006">
          <mc:Choice Requires="x14">
            <control shapeId="51229" r:id="rId32" name="Check Box 29">
              <controlPr defaultSize="0" autoFill="0" autoLine="0" autoPict="0">
                <anchor moveWithCells="1">
                  <from>
                    <xdr:col>1</xdr:col>
                    <xdr:colOff>45720</xdr:colOff>
                    <xdr:row>41</xdr:row>
                    <xdr:rowOff>0</xdr:rowOff>
                  </from>
                  <to>
                    <xdr:col>2</xdr:col>
                    <xdr:colOff>45720</xdr:colOff>
                    <xdr:row>42</xdr:row>
                    <xdr:rowOff>45720</xdr:rowOff>
                  </to>
                </anchor>
              </controlPr>
            </control>
          </mc:Choice>
        </mc:AlternateContent>
        <mc:AlternateContent xmlns:mc="http://schemas.openxmlformats.org/markup-compatibility/2006">
          <mc:Choice Requires="x14">
            <control shapeId="51230" r:id="rId33" name="Check Box 30">
              <controlPr defaultSize="0" autoFill="0" autoLine="0" autoPict="0">
                <anchor moveWithCells="1">
                  <from>
                    <xdr:col>15</xdr:col>
                    <xdr:colOff>76200</xdr:colOff>
                    <xdr:row>42</xdr:row>
                    <xdr:rowOff>190500</xdr:rowOff>
                  </from>
                  <to>
                    <xdr:col>16</xdr:col>
                    <xdr:colOff>76200</xdr:colOff>
                    <xdr:row>44</xdr:row>
                    <xdr:rowOff>38100</xdr:rowOff>
                  </to>
                </anchor>
              </controlPr>
            </control>
          </mc:Choice>
        </mc:AlternateContent>
        <mc:AlternateContent xmlns:mc="http://schemas.openxmlformats.org/markup-compatibility/2006">
          <mc:Choice Requires="x14">
            <control shapeId="51231" r:id="rId34" name="Check Box 31">
              <controlPr defaultSize="0" autoFill="0" autoLine="0" autoPict="0">
                <anchor moveWithCells="1">
                  <from>
                    <xdr:col>17</xdr:col>
                    <xdr:colOff>99060</xdr:colOff>
                    <xdr:row>42</xdr:row>
                    <xdr:rowOff>190500</xdr:rowOff>
                  </from>
                  <to>
                    <xdr:col>18</xdr:col>
                    <xdr:colOff>99060</xdr:colOff>
                    <xdr:row>44</xdr:row>
                    <xdr:rowOff>38100</xdr:rowOff>
                  </to>
                </anchor>
              </controlPr>
            </control>
          </mc:Choice>
        </mc:AlternateContent>
        <mc:AlternateContent xmlns:mc="http://schemas.openxmlformats.org/markup-compatibility/2006">
          <mc:Choice Requires="x14">
            <control shapeId="51232" r:id="rId35" name="Check Box 32">
              <controlPr defaultSize="0" autoFill="0" autoLine="0" autoPict="0">
                <anchor moveWithCells="1">
                  <from>
                    <xdr:col>1</xdr:col>
                    <xdr:colOff>45720</xdr:colOff>
                    <xdr:row>31</xdr:row>
                    <xdr:rowOff>7620</xdr:rowOff>
                  </from>
                  <to>
                    <xdr:col>2</xdr:col>
                    <xdr:colOff>45720</xdr:colOff>
                    <xdr:row>32</xdr:row>
                    <xdr:rowOff>60960</xdr:rowOff>
                  </to>
                </anchor>
              </controlPr>
            </control>
          </mc:Choice>
        </mc:AlternateContent>
        <mc:AlternateContent xmlns:mc="http://schemas.openxmlformats.org/markup-compatibility/2006">
          <mc:Choice Requires="x14">
            <control shapeId="51233" r:id="rId36" name="Check Box 33">
              <controlPr defaultSize="0" autoFill="0" autoLine="0" autoPict="0">
                <anchor moveWithCells="1">
                  <from>
                    <xdr:col>1</xdr:col>
                    <xdr:colOff>45720</xdr:colOff>
                    <xdr:row>30</xdr:row>
                    <xdr:rowOff>0</xdr:rowOff>
                  </from>
                  <to>
                    <xdr:col>2</xdr:col>
                    <xdr:colOff>45720</xdr:colOff>
                    <xdr:row>31</xdr:row>
                    <xdr:rowOff>60960</xdr:rowOff>
                  </to>
                </anchor>
              </controlPr>
            </control>
          </mc:Choice>
        </mc:AlternateContent>
        <mc:AlternateContent xmlns:mc="http://schemas.openxmlformats.org/markup-compatibility/2006">
          <mc:Choice Requires="x14">
            <control shapeId="51234" r:id="rId37" name="Check Box 34">
              <controlPr defaultSize="0" autoFill="0" autoLine="0" autoPict="0">
                <anchor moveWithCells="1">
                  <from>
                    <xdr:col>1</xdr:col>
                    <xdr:colOff>45720</xdr:colOff>
                    <xdr:row>28</xdr:row>
                    <xdr:rowOff>121920</xdr:rowOff>
                  </from>
                  <to>
                    <xdr:col>2</xdr:col>
                    <xdr:colOff>45720</xdr:colOff>
                    <xdr:row>29</xdr:row>
                    <xdr:rowOff>182880</xdr:rowOff>
                  </to>
                </anchor>
              </controlPr>
            </control>
          </mc:Choice>
        </mc:AlternateContent>
        <mc:AlternateContent xmlns:mc="http://schemas.openxmlformats.org/markup-compatibility/2006">
          <mc:Choice Requires="x14">
            <control shapeId="51235" r:id="rId38" name="Check Box 35">
              <controlPr defaultSize="0" autoFill="0" autoLine="0" autoPict="0">
                <anchor moveWithCells="1">
                  <from>
                    <xdr:col>1</xdr:col>
                    <xdr:colOff>45720</xdr:colOff>
                    <xdr:row>27</xdr:row>
                    <xdr:rowOff>7620</xdr:rowOff>
                  </from>
                  <to>
                    <xdr:col>2</xdr:col>
                    <xdr:colOff>45720</xdr:colOff>
                    <xdr:row>28</xdr:row>
                    <xdr:rowOff>68580</xdr:rowOff>
                  </to>
                </anchor>
              </controlPr>
            </control>
          </mc:Choice>
        </mc:AlternateContent>
        <mc:AlternateContent xmlns:mc="http://schemas.openxmlformats.org/markup-compatibility/2006">
          <mc:Choice Requires="x14">
            <control shapeId="51236" r:id="rId39" name="Check Box 36">
              <controlPr defaultSize="0" autoFill="0" autoLine="0" autoPict="0">
                <anchor moveWithCells="1">
                  <from>
                    <xdr:col>1</xdr:col>
                    <xdr:colOff>45720</xdr:colOff>
                    <xdr:row>25</xdr:row>
                    <xdr:rowOff>0</xdr:rowOff>
                  </from>
                  <to>
                    <xdr:col>2</xdr:col>
                    <xdr:colOff>45720</xdr:colOff>
                    <xdr:row>26</xdr:row>
                    <xdr:rowOff>60960</xdr:rowOff>
                  </to>
                </anchor>
              </controlPr>
            </control>
          </mc:Choice>
        </mc:AlternateContent>
        <mc:AlternateContent xmlns:mc="http://schemas.openxmlformats.org/markup-compatibility/2006">
          <mc:Choice Requires="x14">
            <control shapeId="51237" r:id="rId40" name="Check Box 37">
              <controlPr defaultSize="0" autoFill="0" autoLine="0" autoPict="0">
                <anchor moveWithCells="1">
                  <from>
                    <xdr:col>1</xdr:col>
                    <xdr:colOff>45720</xdr:colOff>
                    <xdr:row>24</xdr:row>
                    <xdr:rowOff>7620</xdr:rowOff>
                  </from>
                  <to>
                    <xdr:col>2</xdr:col>
                    <xdr:colOff>45720</xdr:colOff>
                    <xdr:row>25</xdr:row>
                    <xdr:rowOff>68580</xdr:rowOff>
                  </to>
                </anchor>
              </controlPr>
            </control>
          </mc:Choice>
        </mc:AlternateContent>
        <mc:AlternateContent xmlns:mc="http://schemas.openxmlformats.org/markup-compatibility/2006">
          <mc:Choice Requires="x14">
            <control shapeId="51238" r:id="rId41" name="Check Box 38">
              <controlPr defaultSize="0" autoFill="0" autoLine="0" autoPict="0">
                <anchor moveWithCells="1">
                  <from>
                    <xdr:col>14</xdr:col>
                    <xdr:colOff>45720</xdr:colOff>
                    <xdr:row>24</xdr:row>
                    <xdr:rowOff>0</xdr:rowOff>
                  </from>
                  <to>
                    <xdr:col>15</xdr:col>
                    <xdr:colOff>45720</xdr:colOff>
                    <xdr:row>25</xdr:row>
                    <xdr:rowOff>60960</xdr:rowOff>
                  </to>
                </anchor>
              </controlPr>
            </control>
          </mc:Choice>
        </mc:AlternateContent>
        <mc:AlternateContent xmlns:mc="http://schemas.openxmlformats.org/markup-compatibility/2006">
          <mc:Choice Requires="x14">
            <control shapeId="51239" r:id="rId42" name="Check Box 39">
              <controlPr defaultSize="0" autoFill="0" autoLine="0" autoPict="0">
                <anchor moveWithCells="1">
                  <from>
                    <xdr:col>14</xdr:col>
                    <xdr:colOff>45720</xdr:colOff>
                    <xdr:row>22</xdr:row>
                    <xdr:rowOff>251460</xdr:rowOff>
                  </from>
                  <to>
                    <xdr:col>15</xdr:col>
                    <xdr:colOff>45720</xdr:colOff>
                    <xdr:row>24</xdr:row>
                    <xdr:rowOff>60960</xdr:rowOff>
                  </to>
                </anchor>
              </controlPr>
            </control>
          </mc:Choice>
        </mc:AlternateContent>
        <mc:AlternateContent xmlns:mc="http://schemas.openxmlformats.org/markup-compatibility/2006">
          <mc:Choice Requires="x14">
            <control shapeId="51240" r:id="rId43" name="Check Box 40">
              <controlPr defaultSize="0" autoFill="0" autoLine="0" autoPict="0">
                <anchor moveWithCells="1">
                  <from>
                    <xdr:col>1</xdr:col>
                    <xdr:colOff>45720</xdr:colOff>
                    <xdr:row>23</xdr:row>
                    <xdr:rowOff>0</xdr:rowOff>
                  </from>
                  <to>
                    <xdr:col>2</xdr:col>
                    <xdr:colOff>45720</xdr:colOff>
                    <xdr:row>24</xdr:row>
                    <xdr:rowOff>60960</xdr:rowOff>
                  </to>
                </anchor>
              </controlPr>
            </control>
          </mc:Choice>
        </mc:AlternateContent>
        <mc:AlternateContent xmlns:mc="http://schemas.openxmlformats.org/markup-compatibility/2006">
          <mc:Choice Requires="x14">
            <control shapeId="51241" r:id="rId44" name="Check Box 41">
              <controlPr defaultSize="0" autoFill="0" autoLine="0" autoPict="0">
                <anchor moveWithCells="1">
                  <from>
                    <xdr:col>1</xdr:col>
                    <xdr:colOff>45720</xdr:colOff>
                    <xdr:row>22</xdr:row>
                    <xdr:rowOff>7620</xdr:rowOff>
                  </from>
                  <to>
                    <xdr:col>2</xdr:col>
                    <xdr:colOff>45720</xdr:colOff>
                    <xdr:row>23</xdr:row>
                    <xdr:rowOff>68580</xdr:rowOff>
                  </to>
                </anchor>
              </controlPr>
            </control>
          </mc:Choice>
        </mc:AlternateContent>
        <mc:AlternateContent xmlns:mc="http://schemas.openxmlformats.org/markup-compatibility/2006">
          <mc:Choice Requires="x14">
            <control shapeId="51242" r:id="rId45" name="Check Box 42">
              <controlPr defaultSize="0" autoFill="0" autoLine="0" autoPict="0">
                <anchor moveWithCells="1">
                  <from>
                    <xdr:col>1</xdr:col>
                    <xdr:colOff>45720</xdr:colOff>
                    <xdr:row>19</xdr:row>
                    <xdr:rowOff>0</xdr:rowOff>
                  </from>
                  <to>
                    <xdr:col>2</xdr:col>
                    <xdr:colOff>45720</xdr:colOff>
                    <xdr:row>20</xdr:row>
                    <xdr:rowOff>60960</xdr:rowOff>
                  </to>
                </anchor>
              </controlPr>
            </control>
          </mc:Choice>
        </mc:AlternateContent>
        <mc:AlternateContent xmlns:mc="http://schemas.openxmlformats.org/markup-compatibility/2006">
          <mc:Choice Requires="x14">
            <control shapeId="51243" r:id="rId46" name="Check Box 43">
              <controlPr defaultSize="0" autoFill="0" autoLine="0" autoPict="0">
                <anchor moveWithCells="1">
                  <from>
                    <xdr:col>1</xdr:col>
                    <xdr:colOff>45720</xdr:colOff>
                    <xdr:row>18</xdr:row>
                    <xdr:rowOff>7620</xdr:rowOff>
                  </from>
                  <to>
                    <xdr:col>2</xdr:col>
                    <xdr:colOff>45720</xdr:colOff>
                    <xdr:row>19</xdr:row>
                    <xdr:rowOff>68580</xdr:rowOff>
                  </to>
                </anchor>
              </controlPr>
            </control>
          </mc:Choice>
        </mc:AlternateContent>
        <mc:AlternateContent xmlns:mc="http://schemas.openxmlformats.org/markup-compatibility/2006">
          <mc:Choice Requires="x14">
            <control shapeId="51244" r:id="rId47" name="Check Box 44">
              <controlPr defaultSize="0" autoFill="0" autoLine="0" autoPict="0">
                <anchor moveWithCells="1">
                  <from>
                    <xdr:col>1</xdr:col>
                    <xdr:colOff>45720</xdr:colOff>
                    <xdr:row>17</xdr:row>
                    <xdr:rowOff>0</xdr:rowOff>
                  </from>
                  <to>
                    <xdr:col>2</xdr:col>
                    <xdr:colOff>45720</xdr:colOff>
                    <xdr:row>18</xdr:row>
                    <xdr:rowOff>60960</xdr:rowOff>
                  </to>
                </anchor>
              </controlPr>
            </control>
          </mc:Choice>
        </mc:AlternateContent>
        <mc:AlternateContent xmlns:mc="http://schemas.openxmlformats.org/markup-compatibility/2006">
          <mc:Choice Requires="x14">
            <control shapeId="51245" r:id="rId48" name="Check Box 45">
              <controlPr defaultSize="0" autoFill="0" autoLine="0" autoPict="0">
                <anchor moveWithCells="1">
                  <from>
                    <xdr:col>1</xdr:col>
                    <xdr:colOff>45720</xdr:colOff>
                    <xdr:row>16</xdr:row>
                    <xdr:rowOff>7620</xdr:rowOff>
                  </from>
                  <to>
                    <xdr:col>2</xdr:col>
                    <xdr:colOff>45720</xdr:colOff>
                    <xdr:row>17</xdr:row>
                    <xdr:rowOff>68580</xdr:rowOff>
                  </to>
                </anchor>
              </controlPr>
            </control>
          </mc:Choice>
        </mc:AlternateContent>
        <mc:AlternateContent xmlns:mc="http://schemas.openxmlformats.org/markup-compatibility/2006">
          <mc:Choice Requires="x14">
            <control shapeId="51246" r:id="rId49" name="Check Box 46">
              <controlPr defaultSize="0" autoFill="0" autoLine="0" autoPict="0">
                <anchor moveWithCells="1">
                  <from>
                    <xdr:col>14</xdr:col>
                    <xdr:colOff>45720</xdr:colOff>
                    <xdr:row>22</xdr:row>
                    <xdr:rowOff>7620</xdr:rowOff>
                  </from>
                  <to>
                    <xdr:col>15</xdr:col>
                    <xdr:colOff>45720</xdr:colOff>
                    <xdr:row>23</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67"/>
  <sheetViews>
    <sheetView zoomScale="140" zoomScaleNormal="140" workbookViewId="0">
      <selection activeCell="E8" sqref="E8:I8"/>
    </sheetView>
  </sheetViews>
  <sheetFormatPr defaultColWidth="9.109375" defaultRowHeight="14.4"/>
  <cols>
    <col min="1" max="9" width="4.88671875" style="76" customWidth="1"/>
    <col min="10" max="10" width="6" style="76" customWidth="1"/>
    <col min="11" max="15" width="4.88671875" style="76" customWidth="1"/>
    <col min="16" max="16" width="6" style="76" bestFit="1" customWidth="1"/>
    <col min="17" max="18" width="4.88671875" style="76" customWidth="1"/>
    <col min="19" max="16384" width="9.109375" style="76"/>
  </cols>
  <sheetData>
    <row r="1" spans="1:18" s="97" customFormat="1" ht="22.8">
      <c r="A1" s="1038" t="s">
        <v>559</v>
      </c>
      <c r="B1" s="1039"/>
      <c r="C1" s="1039"/>
      <c r="D1" s="1039"/>
      <c r="E1" s="1039"/>
      <c r="F1" s="1039"/>
      <c r="G1" s="1039"/>
      <c r="H1" s="1039"/>
      <c r="I1" s="1039"/>
      <c r="J1" s="1039"/>
      <c r="K1" s="1039"/>
      <c r="L1" s="1039"/>
      <c r="M1" s="1039"/>
      <c r="N1" s="1039"/>
      <c r="O1" s="1039"/>
      <c r="P1" s="1039"/>
      <c r="Q1" s="1039"/>
      <c r="R1" s="1040"/>
    </row>
    <row r="2" spans="1:18" s="96" customFormat="1" ht="21">
      <c r="A2" s="1041" t="s">
        <v>558</v>
      </c>
      <c r="B2" s="1042"/>
      <c r="C2" s="1042"/>
      <c r="D2" s="1042"/>
      <c r="E2" s="1042"/>
      <c r="F2" s="1042"/>
      <c r="G2" s="1042"/>
      <c r="H2" s="1042"/>
      <c r="I2" s="1042"/>
      <c r="J2" s="1042"/>
      <c r="K2" s="1042"/>
      <c r="L2" s="1042"/>
      <c r="M2" s="1042"/>
      <c r="N2" s="1042"/>
      <c r="O2" s="1042"/>
      <c r="P2" s="1042"/>
      <c r="Q2" s="1042"/>
      <c r="R2" s="1043"/>
    </row>
    <row r="3" spans="1:18">
      <c r="A3" s="1044" t="s">
        <v>88</v>
      </c>
      <c r="B3" s="1045"/>
      <c r="C3" s="1045"/>
      <c r="D3" s="1045"/>
      <c r="E3" s="1045"/>
      <c r="F3" s="1045"/>
      <c r="G3" s="1045"/>
      <c r="H3" s="1045"/>
      <c r="I3" s="1045"/>
      <c r="J3" s="1045"/>
      <c r="K3" s="1045"/>
      <c r="L3" s="1045"/>
      <c r="M3" s="1045"/>
      <c r="N3" s="1045"/>
      <c r="O3" s="1045"/>
      <c r="P3" s="1045"/>
      <c r="Q3" s="1045"/>
      <c r="R3" s="1046"/>
    </row>
    <row r="4" spans="1:18" s="95" customFormat="1" ht="15" customHeight="1">
      <c r="A4" s="1047" t="s">
        <v>89</v>
      </c>
      <c r="B4" s="1048"/>
      <c r="C4" s="1048"/>
      <c r="D4" s="1048"/>
      <c r="E4" s="1048"/>
      <c r="F4" s="1048"/>
      <c r="G4" s="1048"/>
      <c r="H4" s="1048"/>
      <c r="I4" s="1048"/>
      <c r="J4" s="1048"/>
      <c r="K4" s="1048"/>
      <c r="L4" s="1048"/>
      <c r="M4" s="1048"/>
      <c r="N4" s="1048"/>
      <c r="O4" s="1048"/>
      <c r="P4" s="1048"/>
      <c r="Q4" s="1048"/>
      <c r="R4" s="1049"/>
    </row>
    <row r="5" spans="1:18" ht="18.75" customHeight="1">
      <c r="A5" s="1274" t="s">
        <v>425</v>
      </c>
      <c r="B5" s="1275"/>
      <c r="C5" s="1268" t="str">
        <f>IF(ISBLANK(Workbook!D11),"",Workbook!D11)</f>
        <v/>
      </c>
      <c r="D5" s="1268"/>
      <c r="E5" s="1268"/>
      <c r="F5" s="1268"/>
      <c r="G5" s="1268"/>
      <c r="H5" s="1268"/>
      <c r="I5" s="1266" t="s">
        <v>424</v>
      </c>
      <c r="J5" s="1266"/>
      <c r="K5" s="1270" t="str">
        <f>IF(ISBLANK(Workbook!Y13),"",Workbook!Y13)</f>
        <v/>
      </c>
      <c r="L5" s="1270"/>
      <c r="M5" s="1270"/>
      <c r="N5" s="1270"/>
      <c r="O5" s="1270"/>
      <c r="P5" s="1270"/>
      <c r="Q5" s="1270"/>
      <c r="R5" s="1271"/>
    </row>
    <row r="6" spans="1:18" ht="18.75" customHeight="1">
      <c r="A6" s="1264" t="s">
        <v>352</v>
      </c>
      <c r="B6" s="1265"/>
      <c r="C6" s="1268" t="str">
        <f>IF(ISBLANK(Workbook!D12),"",Workbook!D12)</f>
        <v/>
      </c>
      <c r="D6" s="1268"/>
      <c r="E6" s="1268"/>
      <c r="F6" s="1268"/>
      <c r="G6" s="1268"/>
      <c r="H6" s="1268"/>
      <c r="I6" s="1267" t="s">
        <v>92</v>
      </c>
      <c r="J6" s="1267"/>
      <c r="K6" s="1269" t="str">
        <f>IF(ISBLANK(Workbook!O12),"",Workbook!O12)</f>
        <v/>
      </c>
      <c r="L6" s="1269"/>
      <c r="M6" s="1269"/>
      <c r="N6" s="105" t="s">
        <v>55</v>
      </c>
      <c r="O6" s="1273" t="s">
        <v>351</v>
      </c>
      <c r="P6" s="1273"/>
      <c r="Q6" s="1269" t="str">
        <f>IF(ISBLANK(Workbook!Y12),"",Workbook!Y12)</f>
        <v/>
      </c>
      <c r="R6" s="1272"/>
    </row>
    <row r="7" spans="1:18" ht="18.75" customHeight="1">
      <c r="A7" s="1274" t="s">
        <v>90</v>
      </c>
      <c r="B7" s="1275"/>
      <c r="C7" s="1498"/>
      <c r="D7" s="1498"/>
      <c r="E7" s="1498"/>
      <c r="F7" s="1498"/>
      <c r="G7" s="1498"/>
      <c r="H7" s="1420" t="s">
        <v>93</v>
      </c>
      <c r="I7" s="1420"/>
      <c r="J7" s="1418"/>
      <c r="K7" s="1418"/>
      <c r="L7" s="1418"/>
      <c r="M7" s="1418"/>
      <c r="N7" s="1417" t="s">
        <v>94</v>
      </c>
      <c r="O7" s="1417"/>
      <c r="P7" s="1418"/>
      <c r="Q7" s="1418"/>
      <c r="R7" s="1419"/>
    </row>
    <row r="8" spans="1:18" ht="18.75" customHeight="1">
      <c r="A8" s="1279" t="s">
        <v>95</v>
      </c>
      <c r="B8" s="1245"/>
      <c r="C8" s="1245"/>
      <c r="D8" s="1245"/>
      <c r="E8" s="1498"/>
      <c r="F8" s="1498"/>
      <c r="G8" s="1498"/>
      <c r="H8" s="1498"/>
      <c r="I8" s="1498"/>
      <c r="J8" s="1245" t="s">
        <v>96</v>
      </c>
      <c r="K8" s="1245"/>
      <c r="L8" s="1245"/>
      <c r="M8" s="1245"/>
      <c r="N8" s="1498"/>
      <c r="O8" s="1498"/>
      <c r="P8" s="1498"/>
      <c r="Q8" s="1498"/>
      <c r="R8" s="1499"/>
    </row>
    <row r="9" spans="1:18" s="104" customFormat="1" ht="13.5" customHeight="1">
      <c r="A9" s="1397" t="s">
        <v>97</v>
      </c>
      <c r="B9" s="1398"/>
      <c r="C9" s="1398"/>
      <c r="D9" s="1398"/>
      <c r="E9" s="1398"/>
      <c r="F9" s="1398"/>
      <c r="G9" s="1398"/>
      <c r="H9" s="1398"/>
      <c r="I9" s="1398"/>
      <c r="J9" s="106"/>
      <c r="K9" s="1293" t="s">
        <v>557</v>
      </c>
      <c r="L9" s="1293"/>
      <c r="M9" s="1293"/>
      <c r="N9" s="1293"/>
      <c r="O9" s="1293"/>
      <c r="P9" s="1293"/>
      <c r="Q9" s="1293"/>
      <c r="R9" s="1294"/>
    </row>
    <row r="10" spans="1:18" s="104" customFormat="1" ht="15" customHeight="1">
      <c r="A10" s="1500" t="s">
        <v>556</v>
      </c>
      <c r="B10" s="1501"/>
      <c r="C10" s="1501"/>
      <c r="D10" s="1501"/>
      <c r="E10" s="1501"/>
      <c r="F10" s="1501"/>
      <c r="G10" s="1501"/>
      <c r="H10" s="1501"/>
      <c r="I10" s="1501"/>
      <c r="J10" s="1501"/>
      <c r="K10" s="1501"/>
      <c r="L10" s="1501"/>
      <c r="M10" s="1501"/>
      <c r="N10" s="1501"/>
      <c r="O10" s="1501"/>
      <c r="P10" s="1501"/>
      <c r="Q10" s="1501"/>
      <c r="R10" s="1502"/>
    </row>
    <row r="11" spans="1:18" s="104" customFormat="1" ht="30" customHeight="1">
      <c r="A11" s="1276" t="s">
        <v>98</v>
      </c>
      <c r="B11" s="1277"/>
      <c r="C11" s="1277"/>
      <c r="D11" s="1278"/>
      <c r="E11" s="1486" t="s">
        <v>99</v>
      </c>
      <c r="F11" s="1487"/>
      <c r="G11" s="1487"/>
      <c r="H11" s="1487"/>
      <c r="I11" s="1487"/>
      <c r="J11" s="1488"/>
      <c r="K11" s="40" t="s">
        <v>100</v>
      </c>
      <c r="L11" s="40" t="s">
        <v>101</v>
      </c>
      <c r="M11" s="1489" t="s">
        <v>555</v>
      </c>
      <c r="N11" s="1490"/>
      <c r="O11" s="1490"/>
      <c r="P11" s="1490"/>
      <c r="Q11" s="1490"/>
      <c r="R11" s="1491"/>
    </row>
    <row r="12" spans="1:18" s="104" customFormat="1" ht="15" customHeight="1">
      <c r="A12" s="1414" t="s">
        <v>102</v>
      </c>
      <c r="B12" s="1415"/>
      <c r="C12" s="1415"/>
      <c r="D12" s="1416"/>
      <c r="E12" s="1476" t="s">
        <v>103</v>
      </c>
      <c r="F12" s="1477"/>
      <c r="G12" s="1477"/>
      <c r="H12" s="1477"/>
      <c r="I12" s="1477"/>
      <c r="J12" s="1478"/>
      <c r="K12" s="36"/>
      <c r="L12" s="36"/>
      <c r="M12" s="1492" t="s">
        <v>104</v>
      </c>
      <c r="N12" s="1493"/>
      <c r="O12" s="1493"/>
      <c r="P12" s="1493"/>
      <c r="Q12" s="1493"/>
      <c r="R12" s="1494"/>
    </row>
    <row r="13" spans="1:18" s="104" customFormat="1" ht="15" customHeight="1">
      <c r="A13" s="1280" t="s">
        <v>105</v>
      </c>
      <c r="B13" s="1281"/>
      <c r="C13" s="1281"/>
      <c r="D13" s="1282"/>
      <c r="E13" s="1286" t="s">
        <v>106</v>
      </c>
      <c r="F13" s="1287"/>
      <c r="G13" s="1287"/>
      <c r="H13" s="1287"/>
      <c r="I13" s="1287"/>
      <c r="J13" s="1288"/>
      <c r="K13" s="35"/>
      <c r="L13" s="35"/>
      <c r="M13" s="1339" t="s">
        <v>107</v>
      </c>
      <c r="N13" s="1327"/>
      <c r="O13" s="1327"/>
      <c r="P13" s="1327"/>
      <c r="Q13" s="1327"/>
      <c r="R13" s="1340"/>
    </row>
    <row r="14" spans="1:18" s="95" customFormat="1" ht="15" customHeight="1">
      <c r="A14" s="1414" t="s">
        <v>108</v>
      </c>
      <c r="B14" s="1415"/>
      <c r="C14" s="1415"/>
      <c r="D14" s="1416"/>
      <c r="E14" s="1378" t="s">
        <v>109</v>
      </c>
      <c r="F14" s="1344"/>
      <c r="G14" s="1344"/>
      <c r="H14" s="1344"/>
      <c r="I14" s="1344"/>
      <c r="J14" s="1503"/>
      <c r="K14" s="36"/>
      <c r="L14" s="36"/>
      <c r="M14" s="1339" t="s">
        <v>110</v>
      </c>
      <c r="N14" s="1327"/>
      <c r="O14" s="1327"/>
      <c r="P14" s="1327"/>
      <c r="Q14" s="1327"/>
      <c r="R14" s="1340"/>
    </row>
    <row r="15" spans="1:18" s="95" customFormat="1" ht="15" customHeight="1">
      <c r="A15" s="1504"/>
      <c r="B15" s="1505"/>
      <c r="C15" s="1505"/>
      <c r="D15" s="1506"/>
      <c r="E15" s="1283" t="s">
        <v>111</v>
      </c>
      <c r="F15" s="1284"/>
      <c r="G15" s="1284"/>
      <c r="H15" s="1284"/>
      <c r="I15" s="1284"/>
      <c r="J15" s="1285"/>
      <c r="K15" s="34"/>
      <c r="L15" s="34"/>
      <c r="M15" s="1513" t="s">
        <v>112</v>
      </c>
      <c r="N15" s="1514"/>
      <c r="O15" s="1514"/>
      <c r="P15" s="1514"/>
      <c r="Q15" s="1514"/>
      <c r="R15" s="1515"/>
    </row>
    <row r="16" spans="1:18" s="95" customFormat="1" ht="15" customHeight="1">
      <c r="A16" s="1504"/>
      <c r="B16" s="1505"/>
      <c r="C16" s="1505"/>
      <c r="D16" s="1506"/>
      <c r="E16" s="1483" t="s">
        <v>113</v>
      </c>
      <c r="F16" s="1484"/>
      <c r="G16" s="1484"/>
      <c r="H16" s="1484"/>
      <c r="I16" s="1484"/>
      <c r="J16" s="1485"/>
      <c r="K16" s="34"/>
      <c r="L16" s="34"/>
      <c r="M16" s="1495" t="s">
        <v>114</v>
      </c>
      <c r="N16" s="1496"/>
      <c r="O16" s="1496"/>
      <c r="P16" s="1496"/>
      <c r="Q16" s="1496"/>
      <c r="R16" s="1497"/>
    </row>
    <row r="17" spans="1:18" s="95" customFormat="1" ht="15" customHeight="1">
      <c r="A17" s="1507" t="s">
        <v>115</v>
      </c>
      <c r="B17" s="1508"/>
      <c r="C17" s="1508"/>
      <c r="D17" s="1509"/>
      <c r="E17" s="1286" t="s">
        <v>116</v>
      </c>
      <c r="F17" s="1287"/>
      <c r="G17" s="1287"/>
      <c r="H17" s="1287"/>
      <c r="I17" s="1287"/>
      <c r="J17" s="1288"/>
      <c r="K17" s="35"/>
      <c r="L17" s="35"/>
      <c r="M17" s="1339" t="s">
        <v>117</v>
      </c>
      <c r="N17" s="1327"/>
      <c r="O17" s="1327"/>
      <c r="P17" s="1327"/>
      <c r="Q17" s="1327"/>
      <c r="R17" s="1340"/>
    </row>
    <row r="18" spans="1:18" s="95" customFormat="1" ht="15" customHeight="1">
      <c r="A18" s="103" t="s">
        <v>554</v>
      </c>
      <c r="B18" s="102"/>
      <c r="C18" s="102"/>
      <c r="D18" s="102"/>
      <c r="E18" s="102"/>
      <c r="F18" s="102"/>
      <c r="G18" s="102"/>
      <c r="H18" s="102"/>
      <c r="I18" s="102"/>
      <c r="J18" s="102"/>
      <c r="K18" s="102"/>
      <c r="L18" s="102"/>
      <c r="M18" s="1289" t="s">
        <v>120</v>
      </c>
      <c r="N18" s="1290"/>
      <c r="O18" s="1290"/>
      <c r="P18" s="1290"/>
      <c r="Q18" s="1290"/>
      <c r="R18" s="1291"/>
    </row>
    <row r="19" spans="1:18" ht="15" customHeight="1">
      <c r="A19" s="1414" t="s">
        <v>118</v>
      </c>
      <c r="B19" s="1415"/>
      <c r="C19" s="1415"/>
      <c r="D19" s="1416"/>
      <c r="E19" s="1476" t="s">
        <v>119</v>
      </c>
      <c r="F19" s="1477"/>
      <c r="G19" s="1477"/>
      <c r="H19" s="1477"/>
      <c r="I19" s="1477"/>
      <c r="J19" s="1478"/>
      <c r="K19" s="36"/>
      <c r="L19" s="36"/>
      <c r="M19" s="1289" t="s">
        <v>122</v>
      </c>
      <c r="N19" s="1290"/>
      <c r="O19" s="1290"/>
      <c r="P19" s="1290"/>
      <c r="Q19" s="1290"/>
      <c r="R19" s="1291"/>
    </row>
    <row r="20" spans="1:18" ht="15" customHeight="1">
      <c r="A20" s="1504"/>
      <c r="B20" s="1505"/>
      <c r="C20" s="1505"/>
      <c r="D20" s="1506"/>
      <c r="E20" s="1510" t="s">
        <v>121</v>
      </c>
      <c r="F20" s="1511"/>
      <c r="G20" s="1511"/>
      <c r="H20" s="1511"/>
      <c r="I20" s="1511"/>
      <c r="J20" s="1512"/>
      <c r="K20" s="34"/>
      <c r="L20" s="34"/>
      <c r="M20" s="1513" t="s">
        <v>552</v>
      </c>
      <c r="N20" s="1514"/>
      <c r="O20" s="1514"/>
      <c r="P20" s="1514"/>
      <c r="Q20" s="1514"/>
      <c r="R20" s="1515"/>
    </row>
    <row r="21" spans="1:18" ht="15" customHeight="1">
      <c r="A21" s="1280" t="s">
        <v>123</v>
      </c>
      <c r="B21" s="1281"/>
      <c r="C21" s="1281"/>
      <c r="D21" s="1282"/>
      <c r="E21" s="1479" t="s">
        <v>553</v>
      </c>
      <c r="F21" s="1480"/>
      <c r="G21" s="1480"/>
      <c r="H21" s="1480"/>
      <c r="I21" s="1480"/>
      <c r="J21" s="1481"/>
      <c r="K21" s="35"/>
      <c r="L21" s="35"/>
      <c r="M21" s="1492" t="s">
        <v>126</v>
      </c>
      <c r="N21" s="1493"/>
      <c r="O21" s="1493"/>
      <c r="P21" s="1493"/>
      <c r="Q21" s="1493"/>
      <c r="R21" s="1494"/>
    </row>
    <row r="22" spans="1:18" ht="15" customHeight="1">
      <c r="A22" s="1298" t="s">
        <v>124</v>
      </c>
      <c r="B22" s="1299"/>
      <c r="C22" s="1299"/>
      <c r="D22" s="1300"/>
      <c r="E22" s="1476" t="s">
        <v>125</v>
      </c>
      <c r="F22" s="1477"/>
      <c r="G22" s="1477"/>
      <c r="H22" s="1477"/>
      <c r="I22" s="1477"/>
      <c r="J22" s="1478"/>
      <c r="K22" s="36"/>
      <c r="L22" s="36"/>
      <c r="M22" s="1339" t="s">
        <v>117</v>
      </c>
      <c r="N22" s="1327"/>
      <c r="O22" s="1327"/>
      <c r="P22" s="1327"/>
      <c r="Q22" s="1327"/>
      <c r="R22" s="1340"/>
    </row>
    <row r="23" spans="1:18" ht="15" customHeight="1">
      <c r="A23" s="1301"/>
      <c r="B23" s="1302"/>
      <c r="C23" s="1302"/>
      <c r="D23" s="1303"/>
      <c r="E23" s="1469" t="s">
        <v>127</v>
      </c>
      <c r="F23" s="1470"/>
      <c r="G23" s="1470"/>
      <c r="H23" s="1470"/>
      <c r="I23" s="1470"/>
      <c r="J23" s="1482"/>
      <c r="K23" s="34"/>
      <c r="L23" s="34"/>
      <c r="M23" s="1289" t="s">
        <v>129</v>
      </c>
      <c r="N23" s="1290"/>
      <c r="O23" s="1290"/>
      <c r="P23" s="1290"/>
      <c r="Q23" s="1290"/>
      <c r="R23" s="1291"/>
    </row>
    <row r="24" spans="1:18" ht="15" customHeight="1">
      <c r="A24" s="1301"/>
      <c r="B24" s="1302"/>
      <c r="C24" s="1302"/>
      <c r="D24" s="1303"/>
      <c r="E24" s="1510" t="s">
        <v>128</v>
      </c>
      <c r="F24" s="1511"/>
      <c r="G24" s="1511"/>
      <c r="H24" s="1511"/>
      <c r="I24" s="1511"/>
      <c r="J24" s="1512"/>
      <c r="K24" s="1516"/>
      <c r="L24" s="1516"/>
      <c r="M24" s="1289" t="s">
        <v>130</v>
      </c>
      <c r="N24" s="1290"/>
      <c r="O24" s="1290"/>
      <c r="P24" s="1290"/>
      <c r="Q24" s="1290"/>
      <c r="R24" s="1291"/>
    </row>
    <row r="25" spans="1:18" ht="15" customHeight="1">
      <c r="A25" s="1301"/>
      <c r="B25" s="1302"/>
      <c r="C25" s="1302"/>
      <c r="D25" s="1303"/>
      <c r="E25" s="1510"/>
      <c r="F25" s="1511"/>
      <c r="G25" s="1511"/>
      <c r="H25" s="1511"/>
      <c r="I25" s="1511"/>
      <c r="J25" s="1512"/>
      <c r="K25" s="1516"/>
      <c r="L25" s="1516"/>
      <c r="M25" s="1292" t="s">
        <v>552</v>
      </c>
      <c r="N25" s="1293"/>
      <c r="O25" s="1293"/>
      <c r="P25" s="1293"/>
      <c r="Q25" s="1293"/>
      <c r="R25" s="1294"/>
    </row>
    <row r="26" spans="1:18" ht="15" customHeight="1">
      <c r="A26" s="1304"/>
      <c r="B26" s="1305"/>
      <c r="C26" s="1305"/>
      <c r="D26" s="1306"/>
      <c r="E26" s="1479" t="s">
        <v>131</v>
      </c>
      <c r="F26" s="1480"/>
      <c r="G26" s="1480"/>
      <c r="H26" s="1480"/>
      <c r="I26" s="1480"/>
      <c r="J26" s="1481"/>
      <c r="K26" s="35"/>
      <c r="L26" s="35"/>
      <c r="M26" s="1295" t="s">
        <v>551</v>
      </c>
      <c r="N26" s="1296"/>
      <c r="O26" s="1296"/>
      <c r="P26" s="1296"/>
      <c r="Q26" s="1296"/>
      <c r="R26" s="1297"/>
    </row>
    <row r="27" spans="1:18" ht="15" customHeight="1">
      <c r="A27" s="1391" t="s">
        <v>132</v>
      </c>
      <c r="B27" s="1392"/>
      <c r="C27" s="1392"/>
      <c r="D27" s="1392"/>
      <c r="E27" s="1392"/>
      <c r="F27" s="1392"/>
      <c r="G27" s="1392"/>
      <c r="H27" s="1393"/>
      <c r="I27" s="1394" t="s">
        <v>133</v>
      </c>
      <c r="J27" s="1394"/>
      <c r="K27" s="1394"/>
      <c r="L27" s="1394"/>
      <c r="M27" s="1394"/>
      <c r="N27" s="1394"/>
      <c r="O27" s="1394"/>
      <c r="P27" s="1394"/>
      <c r="Q27" s="1394"/>
      <c r="R27" s="1395"/>
    </row>
    <row r="28" spans="1:18" ht="15" customHeight="1">
      <c r="A28" s="1391" t="s">
        <v>550</v>
      </c>
      <c r="B28" s="1392"/>
      <c r="C28" s="1392"/>
      <c r="D28" s="1392"/>
      <c r="E28" s="1392"/>
      <c r="F28" s="1392"/>
      <c r="G28" s="1392"/>
      <c r="H28" s="1392"/>
      <c r="I28" s="1392"/>
      <c r="J28" s="1393"/>
      <c r="K28" s="1529" t="s">
        <v>134</v>
      </c>
      <c r="L28" s="1530"/>
      <c r="M28" s="1529" t="s">
        <v>135</v>
      </c>
      <c r="N28" s="1530"/>
      <c r="O28" s="1529" t="s">
        <v>136</v>
      </c>
      <c r="P28" s="1531"/>
      <c r="Q28" s="1531"/>
      <c r="R28" s="1530"/>
    </row>
    <row r="29" spans="1:18" ht="15" customHeight="1">
      <c r="A29" s="1521" t="s">
        <v>137</v>
      </c>
      <c r="B29" s="1522"/>
      <c r="C29" s="1522"/>
      <c r="D29" s="1522"/>
      <c r="E29" s="1522"/>
      <c r="F29" s="1522"/>
      <c r="G29" s="1522"/>
      <c r="H29" s="1522"/>
      <c r="I29" s="1522"/>
      <c r="J29" s="1522"/>
      <c r="K29" s="1522"/>
      <c r="L29" s="1522"/>
      <c r="M29" s="1522"/>
      <c r="N29" s="1522"/>
      <c r="O29" s="1522"/>
      <c r="P29" s="1522"/>
      <c r="Q29" s="1522"/>
      <c r="R29" s="1523"/>
    </row>
    <row r="30" spans="1:18" ht="15" customHeight="1">
      <c r="A30" s="1307"/>
      <c r="B30" s="1308"/>
      <c r="C30" s="1308"/>
      <c r="D30" s="1308"/>
      <c r="E30" s="1308"/>
      <c r="F30" s="1308"/>
      <c r="G30" s="1308"/>
      <c r="H30" s="1308"/>
      <c r="I30" s="1308"/>
      <c r="J30" s="1308"/>
      <c r="K30" s="1308"/>
      <c r="L30" s="1308"/>
      <c r="M30" s="1308"/>
      <c r="N30" s="1308"/>
      <c r="O30" s="1308"/>
      <c r="P30" s="1308"/>
      <c r="Q30" s="1308"/>
      <c r="R30" s="1309"/>
    </row>
    <row r="31" spans="1:18" ht="18.75" customHeight="1">
      <c r="A31" s="1310"/>
      <c r="B31" s="1311"/>
      <c r="C31" s="1311"/>
      <c r="D31" s="1311"/>
      <c r="E31" s="1311"/>
      <c r="F31" s="1311"/>
      <c r="G31" s="1311"/>
      <c r="H31" s="1311"/>
      <c r="I31" s="1311"/>
      <c r="J31" s="1311"/>
      <c r="K31" s="1311"/>
      <c r="L31" s="1311"/>
      <c r="M31" s="1311"/>
      <c r="N31" s="1311"/>
      <c r="O31" s="1311"/>
      <c r="P31" s="1311"/>
      <c r="Q31" s="1311"/>
      <c r="R31" s="1312"/>
    </row>
    <row r="32" spans="1:18" ht="18.75" customHeight="1">
      <c r="A32" s="1313"/>
      <c r="B32" s="1314"/>
      <c r="C32" s="1314"/>
      <c r="D32" s="1314"/>
      <c r="E32" s="1314"/>
      <c r="F32" s="1314"/>
      <c r="G32" s="1314"/>
      <c r="H32" s="1314"/>
      <c r="I32" s="1314"/>
      <c r="J32" s="1314"/>
      <c r="K32" s="1314"/>
      <c r="L32" s="1314"/>
      <c r="M32" s="1314"/>
      <c r="N32" s="1314"/>
      <c r="O32" s="1314"/>
      <c r="P32" s="1314"/>
      <c r="Q32" s="1314"/>
      <c r="R32" s="1315"/>
    </row>
    <row r="33" spans="1:18" s="95" customFormat="1" ht="15" customHeight="1">
      <c r="A33" s="1047" t="s">
        <v>549</v>
      </c>
      <c r="B33" s="1048"/>
      <c r="C33" s="1048"/>
      <c r="D33" s="1048"/>
      <c r="E33" s="1048"/>
      <c r="F33" s="1048"/>
      <c r="G33" s="1048"/>
      <c r="H33" s="1048"/>
      <c r="I33" s="1048"/>
      <c r="J33" s="1048"/>
      <c r="K33" s="1048"/>
      <c r="L33" s="1048"/>
      <c r="M33" s="1048"/>
      <c r="N33" s="1048"/>
      <c r="O33" s="1048"/>
      <c r="P33" s="1048"/>
      <c r="Q33" s="1048"/>
      <c r="R33" s="1049"/>
    </row>
    <row r="34" spans="1:18" s="21" customFormat="1" ht="20.25" customHeight="1">
      <c r="A34" s="1378" t="s">
        <v>548</v>
      </c>
      <c r="B34" s="1344"/>
      <c r="C34" s="1344"/>
      <c r="D34" s="1344"/>
      <c r="E34" s="1344"/>
      <c r="F34" s="1344"/>
      <c r="G34" s="1344"/>
      <c r="H34" s="1344"/>
      <c r="I34" s="1389"/>
      <c r="J34" s="1390"/>
      <c r="K34" s="28" t="s">
        <v>138</v>
      </c>
      <c r="L34" s="29" t="s">
        <v>139</v>
      </c>
      <c r="M34" s="29" t="s">
        <v>140</v>
      </c>
      <c r="N34" s="29" t="s">
        <v>139</v>
      </c>
      <c r="O34" s="29" t="s">
        <v>141</v>
      </c>
      <c r="P34" s="29" t="s">
        <v>139</v>
      </c>
      <c r="Q34" s="29" t="s">
        <v>142</v>
      </c>
      <c r="R34" s="30" t="s">
        <v>139</v>
      </c>
    </row>
    <row r="35" spans="1:18">
      <c r="A35" s="1283" t="s">
        <v>547</v>
      </c>
      <c r="B35" s="1284"/>
      <c r="C35" s="1284"/>
      <c r="D35" s="1284"/>
      <c r="E35" s="1284"/>
      <c r="F35" s="1284"/>
      <c r="G35" s="1284"/>
      <c r="H35" s="1284"/>
      <c r="I35" s="1284"/>
      <c r="J35" s="1285"/>
      <c r="K35" s="26"/>
      <c r="L35" s="27"/>
      <c r="M35" s="26"/>
      <c r="N35" s="27"/>
      <c r="O35" s="26"/>
      <c r="P35" s="27"/>
      <c r="Q35" s="26"/>
      <c r="R35" s="27"/>
    </row>
    <row r="36" spans="1:18">
      <c r="A36" s="1532" t="s">
        <v>143</v>
      </c>
      <c r="B36" s="1533"/>
      <c r="C36" s="1533"/>
      <c r="D36" s="1533"/>
      <c r="E36" s="1533"/>
      <c r="F36" s="1533"/>
      <c r="G36" s="1533"/>
      <c r="H36" s="1533"/>
      <c r="I36" s="1533"/>
      <c r="J36" s="1534"/>
      <c r="K36" s="62"/>
      <c r="L36" s="37"/>
      <c r="M36" s="62"/>
      <c r="N36" s="38"/>
      <c r="O36" s="62"/>
      <c r="P36" s="37"/>
      <c r="Q36" s="62"/>
      <c r="R36" s="39"/>
    </row>
    <row r="37" spans="1:18">
      <c r="A37" s="1283" t="s">
        <v>144</v>
      </c>
      <c r="B37" s="1284"/>
      <c r="C37" s="1284"/>
      <c r="D37" s="1284"/>
      <c r="E37" s="1284"/>
      <c r="F37" s="1284"/>
      <c r="G37" s="1284"/>
      <c r="H37" s="1284"/>
      <c r="I37" s="1284"/>
      <c r="J37" s="1285"/>
      <c r="K37" s="62"/>
      <c r="L37" s="23"/>
      <c r="M37" s="62"/>
      <c r="N37" s="24"/>
      <c r="O37" s="62"/>
      <c r="P37" s="23"/>
      <c r="Q37" s="62"/>
      <c r="R37" s="25"/>
    </row>
    <row r="38" spans="1:18">
      <c r="A38" s="1283" t="s">
        <v>145</v>
      </c>
      <c r="B38" s="1284"/>
      <c r="C38" s="1284"/>
      <c r="D38" s="1284"/>
      <c r="E38" s="1284"/>
      <c r="F38" s="1284"/>
      <c r="G38" s="1284"/>
      <c r="H38" s="1284"/>
      <c r="I38" s="1284"/>
      <c r="J38" s="1285"/>
      <c r="K38" s="62"/>
      <c r="L38" s="23"/>
      <c r="M38" s="62"/>
      <c r="N38" s="24"/>
      <c r="O38" s="62"/>
      <c r="P38" s="23"/>
      <c r="Q38" s="62"/>
      <c r="R38" s="25"/>
    </row>
    <row r="39" spans="1:18">
      <c r="A39" s="1283" t="s">
        <v>146</v>
      </c>
      <c r="B39" s="1284"/>
      <c r="C39" s="1284"/>
      <c r="D39" s="1284"/>
      <c r="E39" s="1284"/>
      <c r="F39" s="1284"/>
      <c r="G39" s="1284"/>
      <c r="H39" s="1284"/>
      <c r="I39" s="1284"/>
      <c r="J39" s="1285"/>
      <c r="K39" s="62"/>
      <c r="L39" s="23"/>
      <c r="M39" s="62"/>
      <c r="N39" s="24"/>
      <c r="O39" s="62"/>
      <c r="P39" s="23"/>
      <c r="Q39" s="62"/>
      <c r="R39" s="25"/>
    </row>
    <row r="40" spans="1:18">
      <c r="A40" s="1286" t="s">
        <v>546</v>
      </c>
      <c r="B40" s="1287"/>
      <c r="C40" s="1287"/>
      <c r="D40" s="1287"/>
      <c r="E40" s="1287"/>
      <c r="F40" s="1287"/>
      <c r="G40" s="1287"/>
      <c r="H40" s="1287"/>
      <c r="I40" s="1287"/>
      <c r="J40" s="1288"/>
      <c r="K40" s="63"/>
      <c r="L40" s="52"/>
      <c r="M40" s="63"/>
      <c r="N40" s="53"/>
      <c r="O40" s="63"/>
      <c r="P40" s="52"/>
      <c r="Q40" s="63"/>
      <c r="R40" s="54"/>
    </row>
    <row r="41" spans="1:18" s="21" customFormat="1">
      <c r="A41" s="1386"/>
      <c r="B41" s="1387"/>
      <c r="C41" s="1387"/>
      <c r="D41" s="1387"/>
      <c r="E41" s="1387"/>
      <c r="F41" s="1387"/>
      <c r="G41" s="1387"/>
      <c r="H41" s="1387"/>
      <c r="I41" s="1387"/>
      <c r="J41" s="1387"/>
      <c r="K41" s="1387"/>
      <c r="L41" s="1387"/>
      <c r="M41" s="1387"/>
      <c r="N41" s="1387"/>
      <c r="O41" s="1387"/>
      <c r="P41" s="1387"/>
      <c r="Q41" s="1387"/>
      <c r="R41" s="1388"/>
    </row>
    <row r="42" spans="1:18" s="21" customFormat="1" ht="15" thickBot="1">
      <c r="A42" s="1352"/>
      <c r="B42" s="1353"/>
      <c r="C42" s="1353"/>
      <c r="D42" s="1353"/>
      <c r="E42" s="1353"/>
      <c r="F42" s="1353"/>
      <c r="G42" s="1353"/>
      <c r="H42" s="1353"/>
      <c r="I42" s="1353"/>
      <c r="J42" s="1353"/>
      <c r="K42" s="1353"/>
      <c r="L42" s="1353"/>
      <c r="M42" s="1353"/>
      <c r="N42" s="1353"/>
      <c r="O42" s="1353"/>
      <c r="P42" s="1353"/>
      <c r="Q42" s="1353"/>
      <c r="R42" s="1354"/>
    </row>
    <row r="43" spans="1:18" s="21" customFormat="1" ht="15.75" customHeight="1">
      <c r="A43" s="1355" t="s">
        <v>533</v>
      </c>
      <c r="B43" s="1356"/>
      <c r="C43" s="1356"/>
      <c r="D43" s="1356"/>
      <c r="E43" s="1356"/>
      <c r="F43" s="1356"/>
      <c r="G43" s="1356"/>
      <c r="H43" s="1356"/>
      <c r="I43" s="1356"/>
      <c r="J43" s="1356"/>
      <c r="K43" s="1356"/>
      <c r="L43" s="1356"/>
      <c r="M43" s="1356"/>
      <c r="N43" s="1356"/>
      <c r="O43" s="1356"/>
      <c r="P43" s="1356"/>
      <c r="Q43" s="1356"/>
      <c r="R43" s="1357"/>
    </row>
    <row r="44" spans="1:18" s="21" customFormat="1" ht="15.75" customHeight="1">
      <c r="A44" s="1348" t="s">
        <v>574</v>
      </c>
      <c r="B44" s="1349"/>
      <c r="C44" s="1349"/>
      <c r="D44" s="1349"/>
      <c r="E44" s="1349"/>
      <c r="F44" s="1349"/>
      <c r="G44" s="1349"/>
      <c r="H44" s="1349"/>
      <c r="I44" s="1349"/>
      <c r="J44" s="1349"/>
      <c r="K44" s="1349"/>
      <c r="L44" s="1349"/>
      <c r="M44" s="1349"/>
      <c r="N44" s="1349"/>
      <c r="O44" s="1349"/>
      <c r="P44" s="1349"/>
      <c r="Q44" s="1358" t="s">
        <v>575</v>
      </c>
      <c r="R44" s="1359"/>
    </row>
    <row r="45" spans="1:18" s="97" customFormat="1" ht="22.8">
      <c r="A45" s="1038" t="str">
        <f>A1</f>
        <v>Energy Efficiency Program</v>
      </c>
      <c r="B45" s="1039"/>
      <c r="C45" s="1039"/>
      <c r="D45" s="1039"/>
      <c r="E45" s="1039"/>
      <c r="F45" s="1039"/>
      <c r="G45" s="1039"/>
      <c r="H45" s="1039"/>
      <c r="I45" s="1039"/>
      <c r="J45" s="1039"/>
      <c r="K45" s="1039"/>
      <c r="L45" s="1039"/>
      <c r="M45" s="1039"/>
      <c r="N45" s="1039"/>
      <c r="O45" s="1039"/>
      <c r="P45" s="1039"/>
      <c r="Q45" s="1039"/>
      <c r="R45" s="1040"/>
    </row>
    <row r="46" spans="1:18" s="96" customFormat="1" ht="21">
      <c r="A46" s="1041" t="str">
        <f>A2</f>
        <v>Energy Audit Diagnostic Test Form</v>
      </c>
      <c r="B46" s="1042"/>
      <c r="C46" s="1042"/>
      <c r="D46" s="1042"/>
      <c r="E46" s="1042"/>
      <c r="F46" s="1042"/>
      <c r="G46" s="1042"/>
      <c r="H46" s="1042"/>
      <c r="I46" s="1042"/>
      <c r="J46" s="1042"/>
      <c r="K46" s="1042"/>
      <c r="L46" s="1042"/>
      <c r="M46" s="1042"/>
      <c r="N46" s="1042"/>
      <c r="O46" s="1042"/>
      <c r="P46" s="1042"/>
      <c r="Q46" s="1042"/>
      <c r="R46" s="1043"/>
    </row>
    <row r="47" spans="1:18" ht="15" customHeight="1">
      <c r="A47" s="59"/>
      <c r="B47" s="91" t="s">
        <v>147</v>
      </c>
      <c r="C47" s="1412" t="str">
        <f>IF($C$5="","",$C$5)</f>
        <v/>
      </c>
      <c r="D47" s="1412"/>
      <c r="E47" s="1412"/>
      <c r="F47" s="1412"/>
      <c r="G47" s="56"/>
      <c r="H47" s="57"/>
      <c r="I47" s="58" t="s">
        <v>91</v>
      </c>
      <c r="J47" s="1412" t="str">
        <f>IF(Workbook!D11="","",Workbook!D11)</f>
        <v/>
      </c>
      <c r="K47" s="1412"/>
      <c r="L47" s="1412"/>
      <c r="M47" s="1412"/>
      <c r="N47" s="1412"/>
      <c r="O47" s="1412"/>
      <c r="P47" s="1412"/>
      <c r="Q47" s="1412"/>
      <c r="R47" s="1413"/>
    </row>
    <row r="48" spans="1:18" s="95" customFormat="1" ht="15" customHeight="1">
      <c r="A48" s="1047" t="s">
        <v>545</v>
      </c>
      <c r="B48" s="1048"/>
      <c r="C48" s="1048"/>
      <c r="D48" s="1048"/>
      <c r="E48" s="1048"/>
      <c r="F48" s="1048"/>
      <c r="G48" s="1048"/>
      <c r="H48" s="1048"/>
      <c r="I48" s="1048"/>
      <c r="J48" s="1048"/>
      <c r="K48" s="1048"/>
      <c r="L48" s="1048"/>
      <c r="M48" s="1048"/>
      <c r="N48" s="1048"/>
      <c r="O48" s="1048"/>
      <c r="P48" s="1048"/>
      <c r="Q48" s="1048"/>
      <c r="R48" s="1049"/>
    </row>
    <row r="49" spans="1:18" s="95" customFormat="1" ht="15" customHeight="1">
      <c r="A49" s="1375" t="s">
        <v>544</v>
      </c>
      <c r="B49" s="1376"/>
      <c r="C49" s="1376"/>
      <c r="D49" s="1376"/>
      <c r="E49" s="1376"/>
      <c r="F49" s="1376"/>
      <c r="G49" s="1376"/>
      <c r="H49" s="1376"/>
      <c r="I49" s="1376"/>
      <c r="J49" s="1376"/>
      <c r="K49" s="1376"/>
      <c r="L49" s="1376"/>
      <c r="M49" s="1376"/>
      <c r="N49" s="1376"/>
      <c r="O49" s="1376"/>
      <c r="P49" s="1376"/>
      <c r="Q49" s="1376"/>
      <c r="R49" s="1377"/>
    </row>
    <row r="50" spans="1:18">
      <c r="A50" s="1401"/>
      <c r="B50" s="1402"/>
      <c r="C50" s="1402"/>
      <c r="D50" s="1403"/>
      <c r="E50" s="1526" t="s">
        <v>148</v>
      </c>
      <c r="F50" s="1527"/>
      <c r="G50" s="1526" t="s">
        <v>149</v>
      </c>
      <c r="H50" s="1528"/>
      <c r="I50" s="1528"/>
      <c r="J50" s="1528"/>
      <c r="K50" s="1528"/>
      <c r="L50" s="1527"/>
      <c r="M50" s="1526" t="s">
        <v>150</v>
      </c>
      <c r="N50" s="1528"/>
      <c r="O50" s="1528"/>
      <c r="P50" s="1528"/>
      <c r="Q50" s="1528"/>
      <c r="R50" s="1527"/>
    </row>
    <row r="51" spans="1:18" s="92" customFormat="1">
      <c r="A51" s="1404"/>
      <c r="B51" s="1408" t="s">
        <v>543</v>
      </c>
      <c r="C51" s="1409"/>
      <c r="D51" s="1406" t="s">
        <v>156</v>
      </c>
      <c r="E51" s="1524" t="s">
        <v>151</v>
      </c>
      <c r="F51" s="1525"/>
      <c r="G51" s="90" t="s">
        <v>152</v>
      </c>
      <c r="H51" s="86" t="s">
        <v>153</v>
      </c>
      <c r="I51" s="1396" t="s">
        <v>154</v>
      </c>
      <c r="J51" s="1396"/>
      <c r="K51" s="88" t="s">
        <v>155</v>
      </c>
      <c r="L51" s="55"/>
      <c r="M51" s="90" t="s">
        <v>152</v>
      </c>
      <c r="N51" s="86" t="s">
        <v>153</v>
      </c>
      <c r="O51" s="1396" t="s">
        <v>154</v>
      </c>
      <c r="P51" s="1396"/>
      <c r="Q51" s="88" t="s">
        <v>155</v>
      </c>
      <c r="R51" s="55"/>
    </row>
    <row r="52" spans="1:18" s="92" customFormat="1">
      <c r="A52" s="1405"/>
      <c r="B52" s="1410"/>
      <c r="C52" s="1411"/>
      <c r="D52" s="1407"/>
      <c r="E52" s="90" t="s">
        <v>157</v>
      </c>
      <c r="F52" s="87" t="s">
        <v>158</v>
      </c>
      <c r="G52" s="90" t="s">
        <v>159</v>
      </c>
      <c r="H52" s="86" t="s">
        <v>159</v>
      </c>
      <c r="I52" s="86" t="s">
        <v>160</v>
      </c>
      <c r="J52" s="86" t="s">
        <v>159</v>
      </c>
      <c r="K52" s="47" t="s">
        <v>161</v>
      </c>
      <c r="L52" s="87" t="s">
        <v>162</v>
      </c>
      <c r="M52" s="90" t="s">
        <v>159</v>
      </c>
      <c r="N52" s="86" t="s">
        <v>159</v>
      </c>
      <c r="O52" s="86" t="s">
        <v>160</v>
      </c>
      <c r="P52" s="86" t="s">
        <v>159</v>
      </c>
      <c r="Q52" s="47" t="s">
        <v>161</v>
      </c>
      <c r="R52" s="87" t="s">
        <v>162</v>
      </c>
    </row>
    <row r="53" spans="1:18">
      <c r="A53" s="1399" t="s">
        <v>163</v>
      </c>
      <c r="B53" s="1400"/>
      <c r="C53" s="99"/>
      <c r="D53" s="99"/>
      <c r="E53" s="101"/>
      <c r="F53" s="69"/>
      <c r="G53" s="70"/>
      <c r="H53" s="48"/>
      <c r="I53" s="83" t="str">
        <f>IFERROR(IF(H53&gt;20.9,9999,IF(OR(G53="",H53=""),"",(20.9/(20.9-H53)*G53))),9999)</f>
        <v/>
      </c>
      <c r="J53" s="84"/>
      <c r="K53" s="49"/>
      <c r="L53" s="22"/>
      <c r="M53" s="70"/>
      <c r="N53" s="48"/>
      <c r="O53" s="83" t="str">
        <f>IFERROR(IF(N53&gt;20.9,9999,IF(OR(M53="",N53=""),"",(20.9/(20.9-N53)*M53))),9999)</f>
        <v/>
      </c>
      <c r="P53" s="84"/>
      <c r="Q53" s="49"/>
      <c r="R53" s="22"/>
    </row>
    <row r="54" spans="1:18">
      <c r="A54" s="1339" t="s">
        <v>164</v>
      </c>
      <c r="B54" s="1340"/>
      <c r="C54" s="99"/>
      <c r="D54" s="99"/>
      <c r="E54" s="101"/>
      <c r="F54" s="69"/>
      <c r="G54" s="70"/>
      <c r="H54" s="48"/>
      <c r="I54" s="83" t="str">
        <f>IFERROR(IF(H54&gt;20.9,9999,IF(OR(G54="",H54=""),"",(20.9/(20.9-H54)*G54))),9999)</f>
        <v/>
      </c>
      <c r="J54" s="84"/>
      <c r="K54" s="49"/>
      <c r="L54" s="22"/>
      <c r="M54" s="70"/>
      <c r="N54" s="48"/>
      <c r="O54" s="83" t="str">
        <f>IFERROR(IF(N54&gt;20.9,9999,IF(OR(M54="",N54=""),"",(20.9/(20.9-N54)*M54))),9999)</f>
        <v/>
      </c>
      <c r="P54" s="84"/>
      <c r="Q54" s="49"/>
      <c r="R54" s="22"/>
    </row>
    <row r="55" spans="1:18">
      <c r="A55" s="1339" t="s">
        <v>26</v>
      </c>
      <c r="B55" s="1340"/>
      <c r="C55" s="99"/>
      <c r="D55" s="99"/>
      <c r="E55" s="101"/>
      <c r="F55" s="69"/>
      <c r="G55" s="70"/>
      <c r="H55" s="48"/>
      <c r="I55" s="83" t="str">
        <f>IFERROR(IF(H55&gt;20.9,9999,IF(OR(G55="",H55=""),"",(20.9/(20.9-H55)*G55))),9999)</f>
        <v/>
      </c>
      <c r="J55" s="84"/>
      <c r="K55" s="49"/>
      <c r="L55" s="22"/>
      <c r="M55" s="70"/>
      <c r="N55" s="48"/>
      <c r="O55" s="83" t="str">
        <f>IFERROR(IF(N55&gt;20.9,9999,IF(OR(M55="",N55=""),"",(20.9/(20.9-N55)*M55))),9999)</f>
        <v/>
      </c>
      <c r="P55" s="84"/>
      <c r="Q55" s="49"/>
      <c r="R55" s="22"/>
    </row>
    <row r="56" spans="1:18">
      <c r="A56" s="1339" t="s">
        <v>26</v>
      </c>
      <c r="B56" s="1340"/>
      <c r="C56" s="100"/>
      <c r="D56" s="99"/>
      <c r="E56" s="98"/>
      <c r="F56" s="69"/>
      <c r="G56" s="70"/>
      <c r="H56" s="48"/>
      <c r="I56" s="83" t="str">
        <f>IFERROR(IF(H56&gt;20.9,9999,IF(OR(G56="",H56=""),"",(20.9/(20.9-H56)*G56))),9999)</f>
        <v/>
      </c>
      <c r="J56" s="84"/>
      <c r="K56" s="49"/>
      <c r="L56" s="22"/>
      <c r="M56" s="70"/>
      <c r="N56" s="48"/>
      <c r="O56" s="83" t="str">
        <f>IFERROR(IF(N56&gt;20.9,9999,IF(OR(M56="",N56=""),"",(20.9/(20.9-N56)*M56))),9999)</f>
        <v/>
      </c>
      <c r="P56" s="84"/>
      <c r="Q56" s="49"/>
      <c r="R56" s="22"/>
    </row>
    <row r="57" spans="1:18">
      <c r="A57" s="1474" t="s">
        <v>165</v>
      </c>
      <c r="B57" s="1475"/>
      <c r="C57" s="1386"/>
      <c r="D57" s="1387"/>
      <c r="E57" s="1387"/>
      <c r="F57" s="1388"/>
      <c r="G57" s="71"/>
      <c r="H57" s="1386"/>
      <c r="I57" s="1387"/>
      <c r="J57" s="1388"/>
      <c r="K57" s="50"/>
      <c r="L57" s="51"/>
      <c r="M57" s="71"/>
      <c r="N57" s="1386"/>
      <c r="O57" s="1387"/>
      <c r="P57" s="1388"/>
      <c r="Q57" s="50"/>
      <c r="R57" s="51"/>
    </row>
    <row r="58" spans="1:18" s="95" customFormat="1" ht="15" customHeight="1">
      <c r="A58" s="1375" t="s">
        <v>166</v>
      </c>
      <c r="B58" s="1376"/>
      <c r="C58" s="1376"/>
      <c r="D58" s="1376"/>
      <c r="E58" s="1376"/>
      <c r="F58" s="1376"/>
      <c r="G58" s="1376"/>
      <c r="H58" s="1376"/>
      <c r="I58" s="1376"/>
      <c r="J58" s="1376"/>
      <c r="K58" s="1376"/>
      <c r="L58" s="1376"/>
      <c r="M58" s="1376"/>
      <c r="N58" s="1376"/>
      <c r="O58" s="1376"/>
      <c r="P58" s="1376"/>
      <c r="Q58" s="1376"/>
      <c r="R58" s="1377"/>
    </row>
    <row r="59" spans="1:18" ht="13.5" customHeight="1">
      <c r="A59" s="1517" t="s">
        <v>167</v>
      </c>
      <c r="B59" s="1518"/>
      <c r="C59" s="1518"/>
      <c r="D59" s="1518"/>
      <c r="E59" s="1518"/>
      <c r="F59" s="1518"/>
      <c r="G59" s="1518"/>
      <c r="H59" s="1518"/>
      <c r="I59" s="1518"/>
      <c r="J59" s="1518"/>
      <c r="K59" s="1518"/>
      <c r="L59" s="1518"/>
      <c r="M59" s="1518"/>
      <c r="N59" s="1518"/>
      <c r="O59" s="1518"/>
      <c r="P59" s="1518"/>
      <c r="Q59" s="1518"/>
      <c r="R59" s="1519"/>
    </row>
    <row r="60" spans="1:18" ht="17.25" customHeight="1">
      <c r="A60" s="1535"/>
      <c r="B60" s="1536"/>
      <c r="C60" s="1536"/>
      <c r="D60" s="1536"/>
      <c r="E60" s="1536"/>
      <c r="F60" s="1536"/>
      <c r="G60" s="1536"/>
      <c r="H60" s="1536"/>
      <c r="I60" s="1536"/>
      <c r="J60" s="1536"/>
      <c r="K60" s="1536"/>
      <c r="L60" s="1536"/>
      <c r="M60" s="1536"/>
      <c r="N60" s="1536"/>
      <c r="O60" s="1536"/>
      <c r="P60" s="1536"/>
      <c r="Q60" s="1536"/>
      <c r="R60" s="1537"/>
    </row>
    <row r="61" spans="1:18" ht="17.25" customHeight="1">
      <c r="A61" s="1535"/>
      <c r="B61" s="1536"/>
      <c r="C61" s="1536"/>
      <c r="D61" s="1536"/>
      <c r="E61" s="1536"/>
      <c r="F61" s="1536"/>
      <c r="G61" s="1536"/>
      <c r="H61" s="1536"/>
      <c r="I61" s="1536"/>
      <c r="J61" s="1536"/>
      <c r="K61" s="1536"/>
      <c r="L61" s="1536"/>
      <c r="M61" s="1536"/>
      <c r="N61" s="1536"/>
      <c r="O61" s="1536"/>
      <c r="P61" s="1536"/>
      <c r="Q61" s="1536"/>
      <c r="R61" s="1537"/>
    </row>
    <row r="62" spans="1:18" ht="17.25" customHeight="1">
      <c r="A62" s="1538"/>
      <c r="B62" s="1539"/>
      <c r="C62" s="1539"/>
      <c r="D62" s="1539"/>
      <c r="E62" s="1539"/>
      <c r="F62" s="1539"/>
      <c r="G62" s="1539"/>
      <c r="H62" s="1539"/>
      <c r="I62" s="1539"/>
      <c r="J62" s="1539"/>
      <c r="K62" s="1539"/>
      <c r="L62" s="1539"/>
      <c r="M62" s="1539"/>
      <c r="N62" s="1539"/>
      <c r="O62" s="1539"/>
      <c r="P62" s="1539"/>
      <c r="Q62" s="1539"/>
      <c r="R62" s="1540"/>
    </row>
    <row r="63" spans="1:18" ht="15" customHeight="1">
      <c r="A63" s="1471" t="s">
        <v>168</v>
      </c>
      <c r="B63" s="1472"/>
      <c r="C63" s="1472"/>
      <c r="D63" s="1472"/>
      <c r="E63" s="1472"/>
      <c r="F63" s="1472"/>
      <c r="G63" s="1472"/>
      <c r="H63" s="1472"/>
      <c r="I63" s="1472"/>
      <c r="J63" s="1472"/>
      <c r="K63" s="1472"/>
      <c r="L63" s="1472"/>
      <c r="M63" s="1472"/>
      <c r="N63" s="1472"/>
      <c r="O63" s="1472"/>
      <c r="P63" s="1472"/>
      <c r="Q63" s="1472"/>
      <c r="R63" s="1473"/>
    </row>
    <row r="64" spans="1:18" ht="13.5" customHeight="1">
      <c r="A64" s="1339" t="s">
        <v>542</v>
      </c>
      <c r="B64" s="1327"/>
      <c r="C64" s="1327"/>
      <c r="D64" s="1327"/>
      <c r="E64" s="1327"/>
      <c r="F64" s="1327"/>
      <c r="G64" s="1327"/>
      <c r="H64" s="1327"/>
      <c r="I64" s="1327"/>
      <c r="J64" s="1327"/>
      <c r="K64" s="1327"/>
      <c r="L64" s="1327"/>
      <c r="M64" s="1327"/>
      <c r="N64" s="1327"/>
      <c r="O64" s="1327"/>
      <c r="P64" s="1327"/>
      <c r="Q64" s="1327"/>
      <c r="R64" s="1340"/>
    </row>
    <row r="65" spans="1:18" ht="13.5" customHeight="1">
      <c r="A65" s="1339" t="s">
        <v>541</v>
      </c>
      <c r="B65" s="1327"/>
      <c r="C65" s="1327"/>
      <c r="D65" s="1327"/>
      <c r="E65" s="1327"/>
      <c r="F65" s="1327"/>
      <c r="G65" s="1327"/>
      <c r="H65" s="1327"/>
      <c r="I65" s="1327"/>
      <c r="J65" s="1327"/>
      <c r="K65" s="1327"/>
      <c r="L65" s="1327"/>
      <c r="M65" s="1327"/>
      <c r="N65" s="1327"/>
      <c r="O65" s="1327"/>
      <c r="P65" s="1327"/>
      <c r="Q65" s="1327"/>
      <c r="R65" s="1340"/>
    </row>
    <row r="66" spans="1:18" ht="19.5" customHeight="1">
      <c r="A66" s="1431" t="s">
        <v>540</v>
      </c>
      <c r="B66" s="1432"/>
      <c r="C66" s="1432"/>
      <c r="D66" s="1432"/>
      <c r="E66" s="1432"/>
      <c r="F66" s="1432"/>
      <c r="G66" s="1432"/>
      <c r="H66" s="1432"/>
      <c r="I66" s="1432"/>
      <c r="J66" s="1432"/>
      <c r="K66" s="1432"/>
      <c r="L66" s="1432"/>
      <c r="M66" s="1432"/>
      <c r="N66" s="1432"/>
      <c r="O66" s="1432"/>
      <c r="P66" s="1432"/>
      <c r="Q66" s="1432"/>
      <c r="R66" s="1433"/>
    </row>
    <row r="67" spans="1:18" ht="13.5" customHeight="1">
      <c r="A67" s="1434" t="s">
        <v>169</v>
      </c>
      <c r="B67" s="1435"/>
      <c r="C67" s="1435"/>
      <c r="D67" s="1435"/>
      <c r="E67" s="1435"/>
      <c r="F67" s="1435"/>
      <c r="G67" s="1435"/>
      <c r="H67" s="1435"/>
      <c r="I67" s="1435"/>
      <c r="J67" s="1435"/>
      <c r="K67" s="1435"/>
      <c r="L67" s="1435"/>
      <c r="M67" s="1435"/>
      <c r="N67" s="1435"/>
      <c r="O67" s="1435"/>
      <c r="P67" s="1435"/>
      <c r="Q67" s="1435"/>
      <c r="R67" s="1436"/>
    </row>
    <row r="68" spans="1:18" ht="13.5" customHeight="1">
      <c r="A68" s="1437" t="s">
        <v>170</v>
      </c>
      <c r="B68" s="1438"/>
      <c r="C68" s="1438"/>
      <c r="D68" s="1438"/>
      <c r="E68" s="1438"/>
      <c r="F68" s="1438"/>
      <c r="G68" s="1438"/>
      <c r="H68" s="1438"/>
      <c r="I68" s="1438"/>
      <c r="J68" s="1438"/>
      <c r="K68" s="1438"/>
      <c r="L68" s="1438"/>
      <c r="M68" s="1438"/>
      <c r="N68" s="1438"/>
      <c r="O68" s="1438"/>
      <c r="P68" s="1438"/>
      <c r="Q68" s="1438"/>
      <c r="R68" s="1439"/>
    </row>
    <row r="69" spans="1:18" ht="15" customHeight="1">
      <c r="A69" s="1471" t="s">
        <v>171</v>
      </c>
      <c r="B69" s="1472"/>
      <c r="C69" s="1472"/>
      <c r="D69" s="1472"/>
      <c r="E69" s="1472"/>
      <c r="F69" s="1472"/>
      <c r="G69" s="1472"/>
      <c r="H69" s="1472"/>
      <c r="I69" s="1472"/>
      <c r="J69" s="1472"/>
      <c r="K69" s="1472"/>
      <c r="L69" s="1319" t="s">
        <v>172</v>
      </c>
      <c r="M69" s="1320"/>
      <c r="N69" s="1320"/>
      <c r="O69" s="1321"/>
      <c r="P69" s="1298" t="s">
        <v>173</v>
      </c>
      <c r="Q69" s="1299"/>
      <c r="R69" s="1300"/>
    </row>
    <row r="70" spans="1:18" ht="14.1" customHeight="1">
      <c r="A70" s="1469" t="s">
        <v>174</v>
      </c>
      <c r="B70" s="1470"/>
      <c r="C70" s="1470"/>
      <c r="D70" s="1470"/>
      <c r="E70" s="1470"/>
      <c r="F70" s="1470"/>
      <c r="G70" s="1470"/>
      <c r="H70" s="1290" t="s">
        <v>175</v>
      </c>
      <c r="I70" s="1290"/>
      <c r="J70" s="1290"/>
      <c r="K70" s="1290"/>
      <c r="L70" s="1322" t="s">
        <v>597</v>
      </c>
      <c r="M70" s="1323"/>
      <c r="N70" s="1323"/>
      <c r="O70" s="1324"/>
      <c r="P70" s="1301"/>
      <c r="Q70" s="1302"/>
      <c r="R70" s="1303"/>
    </row>
    <row r="71" spans="1:18" ht="14.1" customHeight="1">
      <c r="A71" s="1283" t="s">
        <v>176</v>
      </c>
      <c r="B71" s="1284"/>
      <c r="C71" s="1284"/>
      <c r="D71" s="1284"/>
      <c r="E71" s="1284"/>
      <c r="F71" s="1284"/>
      <c r="G71" s="1284"/>
      <c r="H71" s="1327" t="s">
        <v>177</v>
      </c>
      <c r="I71" s="1327"/>
      <c r="J71" s="1327"/>
      <c r="K71" s="1327"/>
      <c r="L71" s="60">
        <v>0.44</v>
      </c>
      <c r="M71" s="1341" t="s">
        <v>178</v>
      </c>
      <c r="N71" s="1341"/>
      <c r="O71" s="1342"/>
      <c r="P71" s="1467" t="s">
        <v>179</v>
      </c>
      <c r="Q71" s="1468"/>
      <c r="R71" s="1463" t="s">
        <v>51</v>
      </c>
    </row>
    <row r="72" spans="1:18" ht="14.1" customHeight="1">
      <c r="A72" s="1283" t="s">
        <v>70</v>
      </c>
      <c r="B72" s="1284"/>
      <c r="C72" s="1284"/>
      <c r="D72" s="1284"/>
      <c r="E72" s="1284"/>
      <c r="F72" s="1284"/>
      <c r="G72" s="1284"/>
      <c r="H72" s="1327" t="s">
        <v>177</v>
      </c>
      <c r="I72" s="1327"/>
      <c r="J72" s="1327"/>
      <c r="K72" s="1327"/>
      <c r="L72" s="60">
        <v>0.47</v>
      </c>
      <c r="M72" s="1341" t="s">
        <v>180</v>
      </c>
      <c r="N72" s="1341"/>
      <c r="O72" s="1342"/>
      <c r="P72" s="1467"/>
      <c r="Q72" s="1468"/>
      <c r="R72" s="1463"/>
    </row>
    <row r="73" spans="1:18" ht="14.1" customHeight="1">
      <c r="A73" s="1283" t="s">
        <v>181</v>
      </c>
      <c r="B73" s="1284"/>
      <c r="C73" s="1284"/>
      <c r="D73" s="1284"/>
      <c r="E73" s="1284"/>
      <c r="F73" s="1284"/>
      <c r="G73" s="1284"/>
      <c r="H73" s="1327" t="s">
        <v>177</v>
      </c>
      <c r="I73" s="1327"/>
      <c r="J73" s="1327"/>
      <c r="K73" s="1327"/>
      <c r="L73" s="60">
        <v>0.48</v>
      </c>
      <c r="M73" s="1341" t="s">
        <v>182</v>
      </c>
      <c r="N73" s="1341"/>
      <c r="O73" s="1342"/>
      <c r="P73" s="1442">
        <v>1</v>
      </c>
      <c r="Q73" s="1341"/>
      <c r="R73" s="45">
        <v>1</v>
      </c>
    </row>
    <row r="74" spans="1:18" ht="14.1" customHeight="1">
      <c r="A74" s="1283" t="s">
        <v>183</v>
      </c>
      <c r="B74" s="1284"/>
      <c r="C74" s="1284"/>
      <c r="D74" s="1284"/>
      <c r="E74" s="1284"/>
      <c r="F74" s="1284"/>
      <c r="G74" s="1284"/>
      <c r="H74" s="1327" t="s">
        <v>177</v>
      </c>
      <c r="I74" s="1327"/>
      <c r="J74" s="1327"/>
      <c r="K74" s="1327"/>
      <c r="L74" s="60">
        <v>0.51</v>
      </c>
      <c r="M74" s="1341" t="s">
        <v>184</v>
      </c>
      <c r="N74" s="1341"/>
      <c r="O74" s="1342"/>
      <c r="P74" s="1442">
        <v>1.5</v>
      </c>
      <c r="Q74" s="1341"/>
      <c r="R74" s="45">
        <v>1.18</v>
      </c>
    </row>
    <row r="75" spans="1:18" ht="14.1" customHeight="1">
      <c r="A75" s="1283" t="s">
        <v>185</v>
      </c>
      <c r="B75" s="1284"/>
      <c r="C75" s="1284"/>
      <c r="D75" s="1284"/>
      <c r="E75" s="1284"/>
      <c r="F75" s="1284"/>
      <c r="G75" s="1284"/>
      <c r="H75" s="1327" t="s">
        <v>186</v>
      </c>
      <c r="I75" s="1327"/>
      <c r="J75" s="1327"/>
      <c r="K75" s="1327"/>
      <c r="L75" s="60">
        <v>0.51</v>
      </c>
      <c r="M75" s="1341" t="s">
        <v>187</v>
      </c>
      <c r="N75" s="1341"/>
      <c r="O75" s="1342"/>
      <c r="P75" s="1442">
        <v>2</v>
      </c>
      <c r="Q75" s="1341"/>
      <c r="R75" s="45">
        <v>1.32</v>
      </c>
    </row>
    <row r="76" spans="1:18" ht="14.1" customHeight="1">
      <c r="A76" s="1283" t="s">
        <v>188</v>
      </c>
      <c r="B76" s="1284"/>
      <c r="C76" s="1284"/>
      <c r="D76" s="1284"/>
      <c r="E76" s="1284"/>
      <c r="F76" s="1284"/>
      <c r="G76" s="1284"/>
      <c r="H76" s="1327" t="s">
        <v>177</v>
      </c>
      <c r="I76" s="1327"/>
      <c r="J76" s="1327"/>
      <c r="K76" s="1327"/>
      <c r="L76" s="60">
        <v>0.55000000000000004</v>
      </c>
      <c r="M76" s="1341" t="s">
        <v>189</v>
      </c>
      <c r="N76" s="1341"/>
      <c r="O76" s="1342"/>
      <c r="P76" s="1442">
        <v>2.5</v>
      </c>
      <c r="Q76" s="1341"/>
      <c r="R76" s="45">
        <v>1.44</v>
      </c>
    </row>
    <row r="77" spans="1:18" ht="14.1" customHeight="1">
      <c r="A77" s="1283" t="s">
        <v>190</v>
      </c>
      <c r="B77" s="1284"/>
      <c r="C77" s="1284"/>
      <c r="D77" s="1284"/>
      <c r="E77" s="1284"/>
      <c r="F77" s="1284"/>
      <c r="G77" s="1284"/>
      <c r="H77" s="1327" t="s">
        <v>186</v>
      </c>
      <c r="I77" s="1327"/>
      <c r="J77" s="1327"/>
      <c r="K77" s="1327"/>
      <c r="L77" s="60">
        <v>0.56000000000000005</v>
      </c>
      <c r="M77" s="1341" t="s">
        <v>191</v>
      </c>
      <c r="N77" s="1341"/>
      <c r="O77" s="1342"/>
      <c r="P77" s="1443">
        <v>3</v>
      </c>
      <c r="Q77" s="1444"/>
      <c r="R77" s="46">
        <v>1.55</v>
      </c>
    </row>
    <row r="78" spans="1:18" ht="14.1" customHeight="1">
      <c r="A78" s="1283" t="s">
        <v>192</v>
      </c>
      <c r="B78" s="1284"/>
      <c r="C78" s="1284"/>
      <c r="D78" s="1284"/>
      <c r="E78" s="1284"/>
      <c r="F78" s="1284"/>
      <c r="G78" s="1284"/>
      <c r="H78" s="1327" t="s">
        <v>186</v>
      </c>
      <c r="I78" s="1327"/>
      <c r="J78" s="1327"/>
      <c r="K78" s="1327"/>
      <c r="L78" s="60">
        <v>0.56000000000000005</v>
      </c>
      <c r="M78" s="1341" t="s">
        <v>193</v>
      </c>
      <c r="N78" s="1341"/>
      <c r="O78" s="1342"/>
      <c r="P78" s="1449"/>
      <c r="Q78" s="1450"/>
      <c r="R78" s="1451"/>
    </row>
    <row r="79" spans="1:18" ht="14.1" customHeight="1">
      <c r="A79" s="1283" t="s">
        <v>194</v>
      </c>
      <c r="B79" s="1284"/>
      <c r="C79" s="1284"/>
      <c r="D79" s="1284"/>
      <c r="E79" s="1284"/>
      <c r="F79" s="1284"/>
      <c r="G79" s="1284"/>
      <c r="H79" s="1327" t="s">
        <v>186</v>
      </c>
      <c r="I79" s="1327"/>
      <c r="J79" s="1327"/>
      <c r="K79" s="1327"/>
      <c r="L79" s="60">
        <v>0.56999999999999995</v>
      </c>
      <c r="M79" s="1341" t="s">
        <v>195</v>
      </c>
      <c r="N79" s="1341"/>
      <c r="O79" s="1342"/>
      <c r="P79" s="1452"/>
      <c r="Q79" s="1453"/>
      <c r="R79" s="1454"/>
    </row>
    <row r="80" spans="1:18" ht="14.1" customHeight="1">
      <c r="A80" s="1283" t="s">
        <v>196</v>
      </c>
      <c r="B80" s="1284"/>
      <c r="C80" s="1284"/>
      <c r="D80" s="1284"/>
      <c r="E80" s="1284"/>
      <c r="F80" s="1284"/>
      <c r="G80" s="1284"/>
      <c r="H80" s="1327" t="s">
        <v>197</v>
      </c>
      <c r="I80" s="1327"/>
      <c r="J80" s="1327"/>
      <c r="K80" s="1327"/>
      <c r="L80" s="60">
        <v>0.56999999999999995</v>
      </c>
      <c r="M80" s="1341" t="s">
        <v>198</v>
      </c>
      <c r="N80" s="1341"/>
      <c r="O80" s="1342"/>
      <c r="P80" s="1452"/>
      <c r="Q80" s="1453"/>
      <c r="R80" s="1454"/>
    </row>
    <row r="81" spans="1:18" ht="14.1" customHeight="1">
      <c r="A81" s="1283" t="s">
        <v>199</v>
      </c>
      <c r="B81" s="1284"/>
      <c r="C81" s="1284"/>
      <c r="D81" s="1284"/>
      <c r="E81" s="1284"/>
      <c r="F81" s="1284"/>
      <c r="G81" s="1284"/>
      <c r="H81" s="1327" t="s">
        <v>177</v>
      </c>
      <c r="I81" s="1327"/>
      <c r="J81" s="1327"/>
      <c r="K81" s="1327"/>
      <c r="L81" s="60">
        <v>0.56999999999999995</v>
      </c>
      <c r="M81" s="1341" t="s">
        <v>200</v>
      </c>
      <c r="N81" s="1341"/>
      <c r="O81" s="1342"/>
      <c r="P81" s="1452"/>
      <c r="Q81" s="1453"/>
      <c r="R81" s="1454"/>
    </row>
    <row r="82" spans="1:18" ht="14.1" customHeight="1">
      <c r="A82" s="1283" t="s">
        <v>201</v>
      </c>
      <c r="B82" s="1284"/>
      <c r="C82" s="1284"/>
      <c r="D82" s="1284"/>
      <c r="E82" s="1284"/>
      <c r="F82" s="1284"/>
      <c r="G82" s="1284"/>
      <c r="H82" s="1327" t="s">
        <v>202</v>
      </c>
      <c r="I82" s="1327"/>
      <c r="J82" s="1327"/>
      <c r="K82" s="1327"/>
      <c r="L82" s="60">
        <v>0.57999999999999996</v>
      </c>
      <c r="M82" s="1341" t="s">
        <v>203</v>
      </c>
      <c r="N82" s="1341"/>
      <c r="O82" s="1342"/>
      <c r="P82" s="1452"/>
      <c r="Q82" s="1453"/>
      <c r="R82" s="1454"/>
    </row>
    <row r="83" spans="1:18" ht="14.1" customHeight="1">
      <c r="A83" s="1283" t="s">
        <v>204</v>
      </c>
      <c r="B83" s="1284"/>
      <c r="C83" s="1284"/>
      <c r="D83" s="1284"/>
      <c r="E83" s="1284"/>
      <c r="F83" s="1284"/>
      <c r="G83" s="1284"/>
      <c r="H83" s="1327" t="s">
        <v>205</v>
      </c>
      <c r="I83" s="1327"/>
      <c r="J83" s="1327"/>
      <c r="K83" s="1327"/>
      <c r="L83" s="60">
        <v>0.57999999999999996</v>
      </c>
      <c r="M83" s="1341" t="s">
        <v>206</v>
      </c>
      <c r="N83" s="1341"/>
      <c r="O83" s="1342"/>
      <c r="P83" s="1452"/>
      <c r="Q83" s="1453"/>
      <c r="R83" s="1454"/>
    </row>
    <row r="84" spans="1:18" ht="14.1" customHeight="1">
      <c r="A84" s="1286" t="s">
        <v>207</v>
      </c>
      <c r="B84" s="1287"/>
      <c r="C84" s="1287"/>
      <c r="D84" s="1287"/>
      <c r="E84" s="1287"/>
      <c r="F84" s="1287"/>
      <c r="G84" s="1287"/>
      <c r="H84" s="1328" t="s">
        <v>208</v>
      </c>
      <c r="I84" s="1328"/>
      <c r="J84" s="1328"/>
      <c r="K84" s="1328"/>
      <c r="L84" s="60">
        <v>0.57999999999999996</v>
      </c>
      <c r="M84" s="1341" t="s">
        <v>209</v>
      </c>
      <c r="N84" s="1341"/>
      <c r="O84" s="1342"/>
      <c r="P84" s="1452"/>
      <c r="Q84" s="1453"/>
      <c r="R84" s="1454"/>
    </row>
    <row r="85" spans="1:18" ht="14.1" customHeight="1">
      <c r="A85" s="1440"/>
      <c r="B85" s="1374"/>
      <c r="C85" s="1374"/>
      <c r="D85" s="1374"/>
      <c r="E85" s="1374"/>
      <c r="F85" s="1374"/>
      <c r="G85" s="1374"/>
      <c r="H85" s="1374"/>
      <c r="I85" s="1374"/>
      <c r="J85" s="1374"/>
      <c r="K85" s="1441"/>
      <c r="L85" s="60">
        <v>0.59</v>
      </c>
      <c r="M85" s="1341" t="s">
        <v>210</v>
      </c>
      <c r="N85" s="1341"/>
      <c r="O85" s="1342"/>
      <c r="P85" s="1452"/>
      <c r="Q85" s="1453"/>
      <c r="R85" s="1454"/>
    </row>
    <row r="86" spans="1:18" ht="14.1" customHeight="1">
      <c r="A86" s="1442"/>
      <c r="B86" s="1341"/>
      <c r="C86" s="1341"/>
      <c r="D86" s="1341"/>
      <c r="E86" s="1341"/>
      <c r="F86" s="1341"/>
      <c r="G86" s="1341"/>
      <c r="H86" s="1341"/>
      <c r="I86" s="1341"/>
      <c r="J86" s="1341"/>
      <c r="K86" s="1342"/>
      <c r="L86" s="60">
        <v>0.6</v>
      </c>
      <c r="M86" s="1341" t="s">
        <v>211</v>
      </c>
      <c r="N86" s="1341"/>
      <c r="O86" s="1342"/>
      <c r="P86" s="1452"/>
      <c r="Q86" s="1453"/>
      <c r="R86" s="1454"/>
    </row>
    <row r="87" spans="1:18" ht="14.1" customHeight="1">
      <c r="A87" s="1443"/>
      <c r="B87" s="1444"/>
      <c r="C87" s="1444"/>
      <c r="D87" s="1444"/>
      <c r="E87" s="1444"/>
      <c r="F87" s="1444"/>
      <c r="G87" s="1444"/>
      <c r="H87" s="1444"/>
      <c r="I87" s="1444"/>
      <c r="J87" s="1444"/>
      <c r="K87" s="1445"/>
      <c r="L87" s="61">
        <v>0.6</v>
      </c>
      <c r="M87" s="1464" t="s">
        <v>212</v>
      </c>
      <c r="N87" s="1464"/>
      <c r="O87" s="1465"/>
      <c r="P87" s="1455"/>
      <c r="Q87" s="1456"/>
      <c r="R87" s="1457"/>
    </row>
    <row r="88" spans="1:18" s="21" customFormat="1" ht="14.1" customHeight="1">
      <c r="A88" s="1446"/>
      <c r="B88" s="1447"/>
      <c r="C88" s="1447"/>
      <c r="D88" s="1447"/>
      <c r="E88" s="1447"/>
      <c r="F88" s="1447"/>
      <c r="G88" s="1447"/>
      <c r="H88" s="1447"/>
      <c r="I88" s="1447"/>
      <c r="J88" s="1447"/>
      <c r="K88" s="1447"/>
      <c r="L88" s="1447"/>
      <c r="M88" s="1447"/>
      <c r="N88" s="1447"/>
      <c r="O88" s="1447"/>
      <c r="P88" s="1447"/>
      <c r="Q88" s="1447"/>
      <c r="R88" s="1448"/>
    </row>
    <row r="89" spans="1:18" ht="15.75" customHeight="1" thickBot="1">
      <c r="A89" s="1352"/>
      <c r="B89" s="1353"/>
      <c r="C89" s="1353"/>
      <c r="D89" s="1353"/>
      <c r="E89" s="1353"/>
      <c r="F89" s="1353"/>
      <c r="G89" s="1353"/>
      <c r="H89" s="1353"/>
      <c r="I89" s="1353"/>
      <c r="J89" s="1353"/>
      <c r="K89" s="1353"/>
      <c r="L89" s="1353"/>
      <c r="M89" s="1353"/>
      <c r="N89" s="1353"/>
      <c r="O89" s="1353"/>
      <c r="P89" s="1353"/>
      <c r="Q89" s="1353"/>
      <c r="R89" s="1354"/>
    </row>
    <row r="90" spans="1:18" ht="15.75" customHeight="1">
      <c r="A90" s="1355" t="s">
        <v>533</v>
      </c>
      <c r="B90" s="1356"/>
      <c r="C90" s="1356"/>
      <c r="D90" s="1356"/>
      <c r="E90" s="1356"/>
      <c r="F90" s="1356"/>
      <c r="G90" s="1356"/>
      <c r="H90" s="1356"/>
      <c r="I90" s="1356"/>
      <c r="J90" s="1356"/>
      <c r="K90" s="1356"/>
      <c r="L90" s="1356"/>
      <c r="M90" s="1356"/>
      <c r="N90" s="1356"/>
      <c r="O90" s="1356"/>
      <c r="P90" s="1356"/>
      <c r="Q90" s="1356"/>
      <c r="R90" s="1357"/>
    </row>
    <row r="91" spans="1:18" ht="15.75" customHeight="1">
      <c r="A91" s="1348" t="s">
        <v>574</v>
      </c>
      <c r="B91" s="1349"/>
      <c r="C91" s="1349"/>
      <c r="D91" s="1349"/>
      <c r="E91" s="1349"/>
      <c r="F91" s="1349"/>
      <c r="G91" s="1349"/>
      <c r="H91" s="1349"/>
      <c r="I91" s="1349"/>
      <c r="J91" s="1349"/>
      <c r="K91" s="1349"/>
      <c r="L91" s="1349"/>
      <c r="M91" s="1349"/>
      <c r="N91" s="1349"/>
      <c r="O91" s="1349"/>
      <c r="P91" s="1349"/>
      <c r="Q91" s="1358" t="s">
        <v>575</v>
      </c>
      <c r="R91" s="1359"/>
    </row>
    <row r="92" spans="1:18" s="97" customFormat="1" ht="22.5" customHeight="1">
      <c r="A92" s="1038" t="str">
        <f>A1</f>
        <v>Energy Efficiency Program</v>
      </c>
      <c r="B92" s="1039"/>
      <c r="C92" s="1039"/>
      <c r="D92" s="1039"/>
      <c r="E92" s="1039"/>
      <c r="F92" s="1039"/>
      <c r="G92" s="1039"/>
      <c r="H92" s="1039"/>
      <c r="I92" s="1039"/>
      <c r="J92" s="1039"/>
      <c r="K92" s="1039"/>
      <c r="L92" s="1039"/>
      <c r="M92" s="1039"/>
      <c r="N92" s="1039"/>
      <c r="O92" s="1039"/>
      <c r="P92" s="1039"/>
      <c r="Q92" s="1039"/>
      <c r="R92" s="1040"/>
    </row>
    <row r="93" spans="1:18" s="96" customFormat="1" ht="19.5" customHeight="1">
      <c r="A93" s="1041" t="str">
        <f>A2</f>
        <v>Energy Audit Diagnostic Test Form</v>
      </c>
      <c r="B93" s="1042"/>
      <c r="C93" s="1042"/>
      <c r="D93" s="1042"/>
      <c r="E93" s="1042"/>
      <c r="F93" s="1042"/>
      <c r="G93" s="1042"/>
      <c r="H93" s="1042"/>
      <c r="I93" s="1042"/>
      <c r="J93" s="1042"/>
      <c r="K93" s="1042"/>
      <c r="L93" s="1042"/>
      <c r="M93" s="1042"/>
      <c r="N93" s="1042"/>
      <c r="O93" s="1042"/>
      <c r="P93" s="1042"/>
      <c r="Q93" s="1042"/>
      <c r="R93" s="1043"/>
    </row>
    <row r="94" spans="1:18" ht="15" customHeight="1">
      <c r="A94" s="1337" t="s">
        <v>147</v>
      </c>
      <c r="B94" s="1338"/>
      <c r="C94" s="1412" t="str">
        <f>IF(ISBLANK(C7),"",C7)</f>
        <v/>
      </c>
      <c r="D94" s="1412"/>
      <c r="E94" s="1412"/>
      <c r="F94" s="1412"/>
      <c r="G94" s="1338" t="s">
        <v>91</v>
      </c>
      <c r="H94" s="1338"/>
      <c r="I94" s="1338"/>
      <c r="J94" s="1412" t="str">
        <f>C5</f>
        <v/>
      </c>
      <c r="K94" s="1412"/>
      <c r="L94" s="1412"/>
      <c r="M94" s="1412"/>
      <c r="N94" s="1412"/>
      <c r="O94" s="1412"/>
      <c r="P94" s="1412"/>
      <c r="Q94" s="1412"/>
      <c r="R94" s="1413"/>
    </row>
    <row r="95" spans="1:18" s="95" customFormat="1" ht="14.25" customHeight="1">
      <c r="A95" s="1047" t="s">
        <v>539</v>
      </c>
      <c r="B95" s="1048"/>
      <c r="C95" s="1048"/>
      <c r="D95" s="1048"/>
      <c r="E95" s="1048"/>
      <c r="F95" s="1048"/>
      <c r="G95" s="1048"/>
      <c r="H95" s="1048"/>
      <c r="I95" s="1048"/>
      <c r="J95" s="1048"/>
      <c r="K95" s="1048"/>
      <c r="L95" s="1048"/>
      <c r="M95" s="1048"/>
      <c r="N95" s="1048"/>
      <c r="O95" s="1048"/>
      <c r="P95" s="1048"/>
      <c r="Q95" s="1048"/>
      <c r="R95" s="1049"/>
    </row>
    <row r="96" spans="1:18" ht="14.25" customHeight="1">
      <c r="A96" s="1283" t="s">
        <v>781</v>
      </c>
      <c r="B96" s="1284"/>
      <c r="C96" s="1284"/>
      <c r="D96" s="1284"/>
      <c r="E96" s="1284"/>
      <c r="F96" s="1466" t="str">
        <f>IF(ISBLANK(Workbook!D40),"",Workbook!D40)</f>
        <v/>
      </c>
      <c r="G96" s="1466"/>
      <c r="H96" s="85" t="s">
        <v>213</v>
      </c>
      <c r="I96" s="31"/>
      <c r="J96" s="1284" t="s">
        <v>214</v>
      </c>
      <c r="K96" s="1284"/>
      <c r="L96" s="1284"/>
      <c r="M96" s="1284"/>
      <c r="N96" s="1284"/>
      <c r="O96" s="1466" t="str">
        <f>IF(ISBLANK(Workbook!D41),"",Workbook!D41)</f>
        <v/>
      </c>
      <c r="P96" s="1466"/>
      <c r="Q96" s="85" t="s">
        <v>213</v>
      </c>
      <c r="R96" s="32"/>
    </row>
    <row r="97" spans="1:18" s="95" customFormat="1" ht="14.25" customHeight="1">
      <c r="A97" s="1047" t="s">
        <v>538</v>
      </c>
      <c r="B97" s="1048"/>
      <c r="C97" s="1048"/>
      <c r="D97" s="1048"/>
      <c r="E97" s="1048"/>
      <c r="F97" s="1048"/>
      <c r="G97" s="1048"/>
      <c r="H97" s="1048"/>
      <c r="I97" s="1048"/>
      <c r="J97" s="1048"/>
      <c r="K97" s="1048"/>
      <c r="L97" s="1048"/>
      <c r="M97" s="1048"/>
      <c r="N97" s="1048"/>
      <c r="O97" s="1048"/>
      <c r="P97" s="1048"/>
      <c r="Q97" s="1048"/>
      <c r="R97" s="1049"/>
    </row>
    <row r="98" spans="1:18" s="21" customFormat="1" ht="18.75" customHeight="1">
      <c r="A98" s="1460" t="s">
        <v>598</v>
      </c>
      <c r="B98" s="1461"/>
      <c r="C98" s="1461"/>
      <c r="D98" s="1461"/>
      <c r="E98" s="1461"/>
      <c r="F98" s="1461"/>
      <c r="G98" s="1461"/>
      <c r="H98" s="1461"/>
      <c r="I98" s="1461"/>
      <c r="J98" s="1461"/>
      <c r="K98" s="1461"/>
      <c r="L98" s="1461"/>
      <c r="M98" s="1461"/>
      <c r="N98" s="1461"/>
      <c r="O98" s="1461"/>
      <c r="P98" s="1461"/>
      <c r="Q98" s="1461"/>
      <c r="R98" s="1462"/>
    </row>
    <row r="99" spans="1:18" s="80" customFormat="1" ht="14.25" customHeight="1">
      <c r="A99" s="1264" t="s">
        <v>215</v>
      </c>
      <c r="B99" s="1265"/>
      <c r="C99" s="1265"/>
      <c r="D99" s="1265"/>
      <c r="E99" s="1265"/>
      <c r="F99" s="1265"/>
      <c r="G99" s="1265"/>
      <c r="H99" s="1325"/>
      <c r="I99" s="1325"/>
      <c r="J99" s="1265" t="s">
        <v>216</v>
      </c>
      <c r="K99" s="1265"/>
      <c r="L99" s="1325"/>
      <c r="M99" s="1325"/>
      <c r="N99" s="1326" t="s">
        <v>217</v>
      </c>
      <c r="O99" s="1326"/>
      <c r="P99" s="1326"/>
      <c r="Q99" s="1458"/>
      <c r="R99" s="1459"/>
    </row>
    <row r="100" spans="1:18" s="95" customFormat="1" ht="14.25" customHeight="1">
      <c r="A100" s="1047" t="s">
        <v>573</v>
      </c>
      <c r="B100" s="1048"/>
      <c r="C100" s="1048"/>
      <c r="D100" s="1048"/>
      <c r="E100" s="1048"/>
      <c r="F100" s="1048"/>
      <c r="G100" s="1048"/>
      <c r="H100" s="1048"/>
      <c r="I100" s="1048"/>
      <c r="J100" s="1048"/>
      <c r="K100" s="1048"/>
      <c r="L100" s="1048"/>
      <c r="M100" s="1048"/>
      <c r="N100" s="1048"/>
      <c r="O100" s="1048"/>
      <c r="P100" s="1048"/>
      <c r="Q100" s="1048"/>
      <c r="R100" s="1049"/>
    </row>
    <row r="101" spans="1:18" ht="15.75" customHeight="1">
      <c r="A101" s="1421" t="s">
        <v>218</v>
      </c>
      <c r="B101" s="1422"/>
      <c r="C101" s="1422"/>
      <c r="D101" s="1422"/>
      <c r="E101" s="1422"/>
      <c r="F101" s="1422"/>
      <c r="G101" s="1423"/>
      <c r="H101" s="1374" t="s">
        <v>219</v>
      </c>
      <c r="I101" s="1374"/>
      <c r="J101" s="1424" t="s">
        <v>220</v>
      </c>
      <c r="K101" s="1424"/>
      <c r="L101" s="1374" t="s">
        <v>221</v>
      </c>
      <c r="M101" s="1374"/>
      <c r="N101" s="1373" t="s">
        <v>222</v>
      </c>
      <c r="O101" s="1373"/>
      <c r="P101" s="1374" t="s">
        <v>223</v>
      </c>
      <c r="Q101" s="1374"/>
      <c r="R101" s="65"/>
    </row>
    <row r="102" spans="1:18" ht="14.25" customHeight="1">
      <c r="A102" s="1339" t="s">
        <v>224</v>
      </c>
      <c r="B102" s="1327"/>
      <c r="C102" s="1327"/>
      <c r="D102" s="1327"/>
      <c r="E102" s="1327"/>
      <c r="F102" s="1327"/>
      <c r="G102" s="1340"/>
      <c r="H102" s="1343">
        <v>50</v>
      </c>
      <c r="I102" s="1343"/>
      <c r="J102" s="1360"/>
      <c r="K102" s="1360"/>
      <c r="L102" s="1343" t="str">
        <f>IF(J102="","",(IF(J102&gt;H102,0,H102-J102)))</f>
        <v/>
      </c>
      <c r="M102" s="1343"/>
      <c r="N102" s="1364"/>
      <c r="O102" s="1364"/>
      <c r="P102" s="1343" t="str">
        <f>IFERROR(IF(N102="",L102,(IF(N102="Y",IF((L102-20)&gt;0, (L102-20),0),L102))),"")</f>
        <v/>
      </c>
      <c r="Q102" s="1343"/>
      <c r="R102" s="66"/>
    </row>
    <row r="103" spans="1:18" ht="14.25" customHeight="1">
      <c r="A103" s="1339" t="s">
        <v>225</v>
      </c>
      <c r="B103" s="1327"/>
      <c r="C103" s="1327"/>
      <c r="D103" s="1327"/>
      <c r="E103" s="1327"/>
      <c r="F103" s="1327"/>
      <c r="G103" s="1340"/>
      <c r="H103" s="1343">
        <v>50</v>
      </c>
      <c r="I103" s="1343"/>
      <c r="J103" s="1360"/>
      <c r="K103" s="1360"/>
      <c r="L103" s="1343" t="str">
        <f>IF(J103="","",(IF(J103&gt;H103,0,H103-J103)))</f>
        <v/>
      </c>
      <c r="M103" s="1343"/>
      <c r="N103" s="1364"/>
      <c r="O103" s="1364"/>
      <c r="P103" s="1343" t="str">
        <f>IFERROR(IF(N103="",L103,(IF(N103="Y",IF((L103-20)&gt;0, (L103-20),0),L103))),"")</f>
        <v/>
      </c>
      <c r="Q103" s="1343"/>
      <c r="R103" s="66"/>
    </row>
    <row r="104" spans="1:18" ht="14.25" customHeight="1">
      <c r="A104" s="1339" t="s">
        <v>226</v>
      </c>
      <c r="B104" s="1327"/>
      <c r="C104" s="1327"/>
      <c r="D104" s="1327"/>
      <c r="E104" s="1327"/>
      <c r="F104" s="1327"/>
      <c r="G104" s="1340"/>
      <c r="H104" s="1343">
        <v>50</v>
      </c>
      <c r="I104" s="1343"/>
      <c r="J104" s="1360"/>
      <c r="K104" s="1360"/>
      <c r="L104" s="1343" t="str">
        <f>IF(J104="","",(IF(J104&gt;H104,0,H104-J104)))</f>
        <v/>
      </c>
      <c r="M104" s="1343"/>
      <c r="N104" s="1364"/>
      <c r="O104" s="1364"/>
      <c r="P104" s="1343" t="str">
        <f>IFERROR(IF(N104="",L104,(IF(N104="Y",IF((L104-20)&gt;0, (L104-20),0),L104))),"")</f>
        <v/>
      </c>
      <c r="Q104" s="1343"/>
      <c r="R104" s="66"/>
    </row>
    <row r="105" spans="1:18" ht="14.25" customHeight="1">
      <c r="A105" s="1339" t="s">
        <v>227</v>
      </c>
      <c r="B105" s="1327"/>
      <c r="C105" s="1327"/>
      <c r="D105" s="1327"/>
      <c r="E105" s="1327"/>
      <c r="F105" s="1327"/>
      <c r="G105" s="1340"/>
      <c r="H105" s="1343">
        <v>50</v>
      </c>
      <c r="I105" s="1343"/>
      <c r="J105" s="1360"/>
      <c r="K105" s="1360"/>
      <c r="L105" s="1343" t="str">
        <f>IF(J105="","",(IF(J105&gt;H105,0,H105-J105)))</f>
        <v/>
      </c>
      <c r="M105" s="1343"/>
      <c r="N105" s="1364"/>
      <c r="O105" s="1364"/>
      <c r="P105" s="1343" t="str">
        <f>IFERROR(IF(N105="",L105,(IF(N105="Y",IF((L105-20)&gt;0, (L105-20),0),L105))),"")</f>
        <v/>
      </c>
      <c r="Q105" s="1343"/>
      <c r="R105" s="66"/>
    </row>
    <row r="106" spans="1:18" ht="14.25" customHeight="1">
      <c r="A106" s="1339" t="s">
        <v>228</v>
      </c>
      <c r="B106" s="1327"/>
      <c r="C106" s="1327"/>
      <c r="D106" s="1327"/>
      <c r="E106" s="1327"/>
      <c r="F106" s="1327"/>
      <c r="G106" s="1340"/>
      <c r="H106" s="1343">
        <v>0</v>
      </c>
      <c r="I106" s="1343"/>
      <c r="J106" s="1360"/>
      <c r="K106" s="1360"/>
      <c r="L106" s="1428">
        <v>0</v>
      </c>
      <c r="M106" s="1429"/>
      <c r="N106" s="1429" t="s">
        <v>64</v>
      </c>
      <c r="O106" s="1429"/>
      <c r="P106" s="1429">
        <v>0</v>
      </c>
      <c r="Q106" s="1429"/>
      <c r="R106" s="66"/>
    </row>
    <row r="107" spans="1:18" ht="14.25" customHeight="1">
      <c r="A107" s="1339" t="s">
        <v>229</v>
      </c>
      <c r="B107" s="1327"/>
      <c r="C107" s="1327"/>
      <c r="D107" s="1327"/>
      <c r="E107" s="1327"/>
      <c r="F107" s="1327"/>
      <c r="G107" s="1340"/>
      <c r="H107" s="1343">
        <v>100</v>
      </c>
      <c r="I107" s="1343"/>
      <c r="J107" s="1360">
        <v>0</v>
      </c>
      <c r="K107" s="1360"/>
      <c r="L107" s="1343">
        <f>IF(J107="","",(IF(J107&gt;H107,0,H107-J107)))</f>
        <v>100</v>
      </c>
      <c r="M107" s="1343"/>
      <c r="N107" s="1364"/>
      <c r="O107" s="1364"/>
      <c r="P107" s="1343">
        <f>IFERROR(IF(N107="",L107,(IF(N107="Y",IF((L107-20)&gt;0, (L107-20),0),L107))),"")</f>
        <v>100</v>
      </c>
      <c r="Q107" s="1343"/>
      <c r="R107" s="66"/>
    </row>
    <row r="108" spans="1:18" ht="14.25" customHeight="1">
      <c r="A108" s="1339" t="s">
        <v>230</v>
      </c>
      <c r="B108" s="1327"/>
      <c r="C108" s="1327"/>
      <c r="D108" s="1327"/>
      <c r="E108" s="1327"/>
      <c r="F108" s="1327"/>
      <c r="G108" s="1340"/>
      <c r="H108" s="1343">
        <v>100</v>
      </c>
      <c r="I108" s="1343"/>
      <c r="J108" s="1360"/>
      <c r="K108" s="1360"/>
      <c r="L108" s="1343" t="str">
        <f>IF(J108="","",(IF(J108&gt;H108,0,H108-J108)))</f>
        <v/>
      </c>
      <c r="M108" s="1343"/>
      <c r="N108" s="1364"/>
      <c r="O108" s="1364"/>
      <c r="P108" s="1343" t="str">
        <f>IFERROR(IF(N108="",L108,(IF(N108="Y",IF((L108-20)&gt;0, (L108-20),0),L108))),"")</f>
        <v/>
      </c>
      <c r="Q108" s="1343"/>
      <c r="R108" s="66"/>
    </row>
    <row r="109" spans="1:18" ht="17.25" customHeight="1">
      <c r="A109" s="1334" t="s">
        <v>600</v>
      </c>
      <c r="B109" s="1335"/>
      <c r="C109" s="1335"/>
      <c r="D109" s="1335"/>
      <c r="E109" s="1335"/>
      <c r="F109" s="1335"/>
      <c r="G109" s="1335"/>
      <c r="H109" s="1335"/>
      <c r="I109" s="1335"/>
      <c r="J109" s="1335"/>
      <c r="K109" s="1335"/>
      <c r="L109" s="1336"/>
      <c r="M109" s="1337" t="s">
        <v>231</v>
      </c>
      <c r="N109" s="1338"/>
      <c r="O109" s="1338"/>
      <c r="P109" s="1332">
        <f>IF(COUNT(P102:Q105)+COUNT(P107:Q108)=0,"",SUM(P102:Q108))</f>
        <v>100</v>
      </c>
      <c r="Q109" s="1333"/>
      <c r="R109" s="67"/>
    </row>
    <row r="110" spans="1:18" s="21" customFormat="1" ht="14.25" customHeight="1">
      <c r="A110" s="1361" t="s">
        <v>232</v>
      </c>
      <c r="B110" s="1362"/>
      <c r="C110" s="1362"/>
      <c r="D110" s="1362"/>
      <c r="E110" s="1362"/>
      <c r="F110" s="1362"/>
      <c r="G110" s="1362"/>
      <c r="H110" s="1362"/>
      <c r="I110" s="1363"/>
      <c r="J110" s="1344" t="s">
        <v>233</v>
      </c>
      <c r="K110" s="1344"/>
      <c r="L110" s="1344"/>
      <c r="M110" s="1344"/>
      <c r="N110" s="1344"/>
      <c r="O110" s="44"/>
      <c r="P110" s="1266" t="s">
        <v>234</v>
      </c>
      <c r="Q110" s="1266"/>
      <c r="R110" s="41" t="str">
        <f>IF(L99="","",VLOOKUP(L99,P73:R77,3))</f>
        <v/>
      </c>
    </row>
    <row r="111" spans="1:18" ht="14.25" customHeight="1">
      <c r="A111" s="1283" t="s">
        <v>235</v>
      </c>
      <c r="B111" s="1284"/>
      <c r="C111" s="1284"/>
      <c r="D111" s="1284"/>
      <c r="E111" s="1284"/>
      <c r="F111" s="1284"/>
      <c r="G111" s="1284"/>
      <c r="H111" s="1284"/>
      <c r="I111" s="1284"/>
      <c r="J111" s="1284"/>
      <c r="K111" s="1284"/>
      <c r="L111" s="1284"/>
      <c r="M111" s="1284"/>
      <c r="N111" s="1284"/>
      <c r="O111" s="1284"/>
      <c r="P111" s="1284"/>
      <c r="Q111" s="1284"/>
      <c r="R111" s="33" t="str">
        <f>IF($H$99="","",IF($Q$99="","",(0.03*$H$99+(7.5*($Q$99+1)))))</f>
        <v/>
      </c>
    </row>
    <row r="112" spans="1:18" ht="14.25" customHeight="1">
      <c r="A112" s="1283" t="s">
        <v>236</v>
      </c>
      <c r="B112" s="1284"/>
      <c r="C112" s="1284"/>
      <c r="D112" s="1284"/>
      <c r="E112" s="1284"/>
      <c r="F112" s="1284"/>
      <c r="G112" s="1284"/>
      <c r="H112" s="1284"/>
      <c r="I112" s="1284"/>
      <c r="J112" s="1284"/>
      <c r="K112" s="1284"/>
      <c r="L112" s="1284"/>
      <c r="M112" s="1284"/>
      <c r="N112" s="1284"/>
      <c r="O112" s="1284"/>
      <c r="P112" s="1284"/>
      <c r="Q112" s="1284"/>
      <c r="R112" s="33">
        <f>IF(P109="","",IF(P109&gt;0,P109/4,""))</f>
        <v>25</v>
      </c>
    </row>
    <row r="113" spans="1:18" ht="14.25" customHeight="1">
      <c r="A113" s="1283" t="s">
        <v>237</v>
      </c>
      <c r="B113" s="1284"/>
      <c r="C113" s="1284"/>
      <c r="D113" s="1284"/>
      <c r="E113" s="1284"/>
      <c r="F113" s="1284"/>
      <c r="G113" s="1284"/>
      <c r="H113" s="1284"/>
      <c r="I113" s="1284"/>
      <c r="J113" s="1284"/>
      <c r="K113" s="1284"/>
      <c r="L113" s="1284"/>
      <c r="M113" s="1284"/>
      <c r="N113" s="1284"/>
      <c r="O113" s="1284"/>
      <c r="P113" s="1284"/>
      <c r="Q113" s="1284"/>
      <c r="R113" s="33" t="str">
        <f>IF(R111="","",IF(R112="",R111,R111+R112))</f>
        <v/>
      </c>
    </row>
    <row r="114" spans="1:18" ht="14.25" customHeight="1">
      <c r="A114" s="1379" t="s">
        <v>238</v>
      </c>
      <c r="B114" s="1380"/>
      <c r="C114" s="1380"/>
      <c r="D114" s="1380"/>
      <c r="E114" s="1380"/>
      <c r="F114" s="1380"/>
      <c r="G114" s="1380"/>
      <c r="H114" s="1284" t="s">
        <v>239</v>
      </c>
      <c r="I114" s="1284"/>
      <c r="J114" s="1284"/>
      <c r="K114" s="1284"/>
      <c r="L114" s="1284"/>
      <c r="M114" s="1284"/>
      <c r="N114" s="1284"/>
      <c r="O114" s="1284"/>
      <c r="P114" s="1284"/>
      <c r="Q114" s="1284"/>
      <c r="R114" s="33" t="str">
        <f>IF($F$96="","",IF(R110="","",IF(O110="","",0.052*$F$96*O110*R110)))</f>
        <v/>
      </c>
    </row>
    <row r="115" spans="1:18" ht="14.25" customHeight="1">
      <c r="A115" s="1381"/>
      <c r="B115" s="1382"/>
      <c r="C115" s="1382"/>
      <c r="D115" s="1382"/>
      <c r="E115" s="1382"/>
      <c r="F115" s="1382"/>
      <c r="G115" s="1382"/>
      <c r="H115" s="1287" t="s">
        <v>240</v>
      </c>
      <c r="I115" s="1287"/>
      <c r="J115" s="1287"/>
      <c r="K115" s="1287"/>
      <c r="L115" s="1287"/>
      <c r="M115" s="1287"/>
      <c r="N115" s="1287"/>
      <c r="O115" s="1287"/>
      <c r="P115" s="1287"/>
      <c r="Q115" s="1287"/>
      <c r="R115" s="42" t="str">
        <f>IF(R113="","",IF(R114="","",R113-R114))</f>
        <v/>
      </c>
    </row>
    <row r="116" spans="1:18" ht="14.25" customHeight="1">
      <c r="A116" s="1383" t="s">
        <v>599</v>
      </c>
      <c r="B116" s="1384"/>
      <c r="C116" s="1384"/>
      <c r="D116" s="1384"/>
      <c r="E116" s="1384"/>
      <c r="F116" s="1384"/>
      <c r="G116" s="1384"/>
      <c r="H116" s="1384"/>
      <c r="I116" s="1384"/>
      <c r="J116" s="1384"/>
      <c r="K116" s="1384"/>
      <c r="L116" s="1384"/>
      <c r="M116" s="1384"/>
      <c r="N116" s="1384"/>
      <c r="O116" s="1384"/>
      <c r="P116" s="1384"/>
      <c r="Q116" s="1384"/>
      <c r="R116" s="1385"/>
    </row>
    <row r="117" spans="1:18" ht="15.75" customHeight="1">
      <c r="A117" s="1421" t="s">
        <v>218</v>
      </c>
      <c r="B117" s="1422"/>
      <c r="C117" s="1422"/>
      <c r="D117" s="1422"/>
      <c r="E117" s="1422"/>
      <c r="F117" s="1422"/>
      <c r="G117" s="1423"/>
      <c r="H117" s="1374" t="s">
        <v>219</v>
      </c>
      <c r="I117" s="1374"/>
      <c r="J117" s="1424" t="s">
        <v>220</v>
      </c>
      <c r="K117" s="1424"/>
      <c r="L117" s="1374" t="s">
        <v>221</v>
      </c>
      <c r="M117" s="1374"/>
      <c r="N117" s="1373" t="s">
        <v>222</v>
      </c>
      <c r="O117" s="1373"/>
      <c r="P117" s="1374" t="s">
        <v>223</v>
      </c>
      <c r="Q117" s="1374"/>
      <c r="R117" s="64" t="s">
        <v>241</v>
      </c>
    </row>
    <row r="118" spans="1:18" ht="14.25" customHeight="1">
      <c r="A118" s="1339" t="s">
        <v>224</v>
      </c>
      <c r="B118" s="1327"/>
      <c r="C118" s="1327"/>
      <c r="D118" s="1327"/>
      <c r="E118" s="1327"/>
      <c r="F118" s="1327"/>
      <c r="G118" s="1340"/>
      <c r="H118" s="1343">
        <v>50</v>
      </c>
      <c r="I118" s="1343"/>
      <c r="J118" s="1360"/>
      <c r="K118" s="1360"/>
      <c r="L118" s="1343" t="str">
        <f>IF(J118="","",(IF(J118&gt;H118,0,H118-J118)))</f>
        <v/>
      </c>
      <c r="M118" s="1343"/>
      <c r="N118" s="1364"/>
      <c r="O118" s="1364"/>
      <c r="P118" s="1343" t="str">
        <f>IFERROR(IF(N118="",L118,(IF(N118="Y",IF((L118-20)&gt;0, (L118-20),0),L118))),"")</f>
        <v/>
      </c>
      <c r="Q118" s="1343"/>
      <c r="R118" s="89"/>
    </row>
    <row r="119" spans="1:18" ht="14.25" customHeight="1">
      <c r="A119" s="1339" t="s">
        <v>225</v>
      </c>
      <c r="B119" s="1327"/>
      <c r="C119" s="1327"/>
      <c r="D119" s="1327"/>
      <c r="E119" s="1327"/>
      <c r="F119" s="1327"/>
      <c r="G119" s="1340"/>
      <c r="H119" s="1343">
        <v>50</v>
      </c>
      <c r="I119" s="1343"/>
      <c r="J119" s="1360"/>
      <c r="K119" s="1360"/>
      <c r="L119" s="1343" t="str">
        <f>IF(J119="","",(IF(J119&gt;H119,0,H119-J119)))</f>
        <v/>
      </c>
      <c r="M119" s="1343"/>
      <c r="N119" s="1364"/>
      <c r="O119" s="1364"/>
      <c r="P119" s="1343" t="str">
        <f>IFERROR(IF(N119="",L119,(IF(N119="Y",IF((L119-20)&gt;0, (L119-20),0),L119))),"")</f>
        <v/>
      </c>
      <c r="Q119" s="1343"/>
      <c r="R119" s="89"/>
    </row>
    <row r="120" spans="1:18" ht="14.25" customHeight="1">
      <c r="A120" s="1339" t="s">
        <v>226</v>
      </c>
      <c r="B120" s="1327"/>
      <c r="C120" s="1327"/>
      <c r="D120" s="1327"/>
      <c r="E120" s="1327"/>
      <c r="F120" s="1327"/>
      <c r="G120" s="1340"/>
      <c r="H120" s="1343">
        <v>50</v>
      </c>
      <c r="I120" s="1343"/>
      <c r="J120" s="1360"/>
      <c r="K120" s="1360"/>
      <c r="L120" s="1343" t="str">
        <f>IF(J120="","",(IF(J120&gt;H120,0,H120-J120)))</f>
        <v/>
      </c>
      <c r="M120" s="1343"/>
      <c r="N120" s="1364"/>
      <c r="O120" s="1364"/>
      <c r="P120" s="1343" t="str">
        <f>IFERROR(IF(N120="",L120,(IF(N120="Y",IF((L120-20)&gt;0, (L120-20),0),L120))),"")</f>
        <v/>
      </c>
      <c r="Q120" s="1343"/>
      <c r="R120" s="89"/>
    </row>
    <row r="121" spans="1:18" ht="14.25" customHeight="1">
      <c r="A121" s="1339" t="s">
        <v>227</v>
      </c>
      <c r="B121" s="1327"/>
      <c r="C121" s="1327"/>
      <c r="D121" s="1327"/>
      <c r="E121" s="1327"/>
      <c r="F121" s="1327"/>
      <c r="G121" s="1340"/>
      <c r="H121" s="1343">
        <v>50</v>
      </c>
      <c r="I121" s="1343"/>
      <c r="J121" s="1360"/>
      <c r="K121" s="1360"/>
      <c r="L121" s="1343" t="str">
        <f>IF(J121="","",(IF(J121&gt;H121,0,H121-J121)))</f>
        <v/>
      </c>
      <c r="M121" s="1343"/>
      <c r="N121" s="1364"/>
      <c r="O121" s="1364"/>
      <c r="P121" s="1343" t="str">
        <f>IFERROR(IF(N121="",L121,(IF(N121="Y",IF((L121-20)&gt;0, (L121-20),0),L121))),"")</f>
        <v/>
      </c>
      <c r="Q121" s="1343"/>
      <c r="R121" s="89"/>
    </row>
    <row r="122" spans="1:18" ht="14.25" customHeight="1">
      <c r="A122" s="1339" t="s">
        <v>228</v>
      </c>
      <c r="B122" s="1327"/>
      <c r="C122" s="1327"/>
      <c r="D122" s="1327"/>
      <c r="E122" s="1327"/>
      <c r="F122" s="1327"/>
      <c r="G122" s="1340"/>
      <c r="H122" s="1343">
        <v>0</v>
      </c>
      <c r="I122" s="1343"/>
      <c r="J122" s="1360"/>
      <c r="K122" s="1360"/>
      <c r="L122" s="1428">
        <v>0</v>
      </c>
      <c r="M122" s="1429"/>
      <c r="N122" s="1429" t="s">
        <v>64</v>
      </c>
      <c r="O122" s="1429"/>
      <c r="P122" s="1429">
        <v>0</v>
      </c>
      <c r="Q122" s="1430"/>
      <c r="R122" s="89"/>
    </row>
    <row r="123" spans="1:18" ht="14.25" customHeight="1">
      <c r="A123" s="1339" t="s">
        <v>229</v>
      </c>
      <c r="B123" s="1327"/>
      <c r="C123" s="1327"/>
      <c r="D123" s="1327"/>
      <c r="E123" s="1327"/>
      <c r="F123" s="1327"/>
      <c r="G123" s="1340"/>
      <c r="H123" s="1343">
        <v>100</v>
      </c>
      <c r="I123" s="1343"/>
      <c r="J123" s="1360">
        <v>0</v>
      </c>
      <c r="K123" s="1360"/>
      <c r="L123" s="1343">
        <f>IF(J123="","",(IF(J123&gt;H123,0,H123-J123)))</f>
        <v>100</v>
      </c>
      <c r="M123" s="1343"/>
      <c r="N123" s="1364"/>
      <c r="O123" s="1364"/>
      <c r="P123" s="1343">
        <f>IFERROR(IF(N123="",L123,(IF(N123="Y",IF((L123-20)&gt;0, (L123-20),0),L123))),"")</f>
        <v>100</v>
      </c>
      <c r="Q123" s="1343"/>
      <c r="R123" s="89"/>
    </row>
    <row r="124" spans="1:18" ht="14.25" customHeight="1">
      <c r="A124" s="1339" t="s">
        <v>230</v>
      </c>
      <c r="B124" s="1327"/>
      <c r="C124" s="1327"/>
      <c r="D124" s="1327"/>
      <c r="E124" s="1327"/>
      <c r="F124" s="1327"/>
      <c r="G124" s="1340"/>
      <c r="H124" s="1343">
        <v>100</v>
      </c>
      <c r="I124" s="1343"/>
      <c r="J124" s="1360"/>
      <c r="K124" s="1360"/>
      <c r="L124" s="1343" t="str">
        <f>IF(J124="","",(IF(J124&gt;H124,0,H124-J124)))</f>
        <v/>
      </c>
      <c r="M124" s="1343"/>
      <c r="N124" s="1364"/>
      <c r="O124" s="1364"/>
      <c r="P124" s="1343" t="str">
        <f>IFERROR(IF(N124="",L124,(IF(N124="Y",IF((L124-20)&gt;0, (L124-20),0),L124))),"")</f>
        <v/>
      </c>
      <c r="Q124" s="1343"/>
      <c r="R124" s="89"/>
    </row>
    <row r="125" spans="1:18" ht="17.25" customHeight="1">
      <c r="A125" s="1334" t="s">
        <v>600</v>
      </c>
      <c r="B125" s="1335"/>
      <c r="C125" s="1335"/>
      <c r="D125" s="1335"/>
      <c r="E125" s="1335"/>
      <c r="F125" s="1335"/>
      <c r="G125" s="1335"/>
      <c r="H125" s="1335"/>
      <c r="I125" s="1335"/>
      <c r="J125" s="1335"/>
      <c r="K125" s="1335"/>
      <c r="L125" s="1336"/>
      <c r="M125" s="1337" t="s">
        <v>231</v>
      </c>
      <c r="N125" s="1338"/>
      <c r="O125" s="1338"/>
      <c r="P125" s="1332">
        <f>IF(COUNT(P118:Q121)+COUNT(P123:Q124)=0,"",SUM(P118:Q124))</f>
        <v>100</v>
      </c>
      <c r="Q125" s="1333"/>
      <c r="R125" s="68"/>
    </row>
    <row r="126" spans="1:18" ht="14.25" customHeight="1">
      <c r="A126" s="1361" t="s">
        <v>232</v>
      </c>
      <c r="B126" s="1362"/>
      <c r="C126" s="1362"/>
      <c r="D126" s="1362"/>
      <c r="E126" s="1362"/>
      <c r="F126" s="1362"/>
      <c r="G126" s="1362"/>
      <c r="H126" s="1362"/>
      <c r="I126" s="1363"/>
      <c r="J126" s="1344" t="s">
        <v>233</v>
      </c>
      <c r="K126" s="1344"/>
      <c r="L126" s="1344"/>
      <c r="M126" s="1344"/>
      <c r="N126" s="1344"/>
      <c r="O126" s="43" t="str">
        <f>IF(O110="","",O110)</f>
        <v/>
      </c>
      <c r="P126" s="1266" t="s">
        <v>234</v>
      </c>
      <c r="Q126" s="1266"/>
      <c r="R126" s="41" t="str">
        <f>IF(R110="","",R110)</f>
        <v/>
      </c>
    </row>
    <row r="127" spans="1:18" ht="14.25" customHeight="1">
      <c r="A127" s="1283" t="s">
        <v>235</v>
      </c>
      <c r="B127" s="1284"/>
      <c r="C127" s="1284"/>
      <c r="D127" s="1284"/>
      <c r="E127" s="1284"/>
      <c r="F127" s="1284"/>
      <c r="G127" s="1284"/>
      <c r="H127" s="1284"/>
      <c r="I127" s="1284"/>
      <c r="J127" s="1284"/>
      <c r="K127" s="1284"/>
      <c r="L127" s="1284"/>
      <c r="M127" s="1284"/>
      <c r="N127" s="1284"/>
      <c r="O127" s="1284"/>
      <c r="P127" s="1284"/>
      <c r="Q127" s="1284"/>
      <c r="R127" s="33" t="str">
        <f>IF($H$99="","",IF($Q$99="","",(0.03*$H$99+(7.5*($Q$99+1)))))</f>
        <v/>
      </c>
    </row>
    <row r="128" spans="1:18" ht="14.25" customHeight="1">
      <c r="A128" s="1283" t="s">
        <v>236</v>
      </c>
      <c r="B128" s="1284"/>
      <c r="C128" s="1284"/>
      <c r="D128" s="1284"/>
      <c r="E128" s="1284"/>
      <c r="F128" s="1284"/>
      <c r="G128" s="1284"/>
      <c r="H128" s="1284"/>
      <c r="I128" s="1284"/>
      <c r="J128" s="1284"/>
      <c r="K128" s="1284"/>
      <c r="L128" s="1284"/>
      <c r="M128" s="1284"/>
      <c r="N128" s="1284"/>
      <c r="O128" s="1284"/>
      <c r="P128" s="1284"/>
      <c r="Q128" s="1284"/>
      <c r="R128" s="33">
        <f>IF(P125="","",IF(P125&gt;0,P125/4,""))</f>
        <v>25</v>
      </c>
    </row>
    <row r="129" spans="1:18" ht="14.25" customHeight="1">
      <c r="A129" s="1283" t="s">
        <v>237</v>
      </c>
      <c r="B129" s="1284"/>
      <c r="C129" s="1284"/>
      <c r="D129" s="1284"/>
      <c r="E129" s="1284"/>
      <c r="F129" s="1284"/>
      <c r="G129" s="1284"/>
      <c r="H129" s="1284"/>
      <c r="I129" s="1284"/>
      <c r="J129" s="1284"/>
      <c r="K129" s="1284"/>
      <c r="L129" s="1284"/>
      <c r="M129" s="1284"/>
      <c r="N129" s="1284"/>
      <c r="O129" s="1284"/>
      <c r="P129" s="1284"/>
      <c r="Q129" s="1284"/>
      <c r="R129" s="33" t="str">
        <f>IF(R127="","",IF(R128="",R127,R127+R128))</f>
        <v/>
      </c>
    </row>
    <row r="130" spans="1:18" ht="14.25" customHeight="1">
      <c r="A130" s="1379" t="s">
        <v>238</v>
      </c>
      <c r="B130" s="1380"/>
      <c r="C130" s="1380"/>
      <c r="D130" s="1380"/>
      <c r="E130" s="1380"/>
      <c r="F130" s="1380"/>
      <c r="G130" s="1380"/>
      <c r="H130" s="1284" t="s">
        <v>239</v>
      </c>
      <c r="I130" s="1284"/>
      <c r="J130" s="1284"/>
      <c r="K130" s="1284"/>
      <c r="L130" s="1284"/>
      <c r="M130" s="1284"/>
      <c r="N130" s="1284"/>
      <c r="O130" s="1284"/>
      <c r="P130" s="1284"/>
      <c r="Q130" s="1284"/>
      <c r="R130" s="33" t="str">
        <f>IF($O$96="","",IF(R126="","",IF(O126="","",0.052*$O$96*O126*R126)))</f>
        <v/>
      </c>
    </row>
    <row r="131" spans="1:18" ht="14.25" customHeight="1">
      <c r="A131" s="1381"/>
      <c r="B131" s="1382"/>
      <c r="C131" s="1382"/>
      <c r="D131" s="1382"/>
      <c r="E131" s="1382"/>
      <c r="F131" s="1382"/>
      <c r="G131" s="1382"/>
      <c r="H131" s="1287" t="s">
        <v>240</v>
      </c>
      <c r="I131" s="1287"/>
      <c r="J131" s="1287"/>
      <c r="K131" s="1287"/>
      <c r="L131" s="1287"/>
      <c r="M131" s="1287"/>
      <c r="N131" s="1287"/>
      <c r="O131" s="1287"/>
      <c r="P131" s="1287"/>
      <c r="Q131" s="1287"/>
      <c r="R131" s="42" t="str">
        <f>IF(R129="","",IF(R130="","",R129-R130))</f>
        <v/>
      </c>
    </row>
    <row r="132" spans="1:18" ht="12" customHeight="1">
      <c r="A132" s="1425" t="s">
        <v>537</v>
      </c>
      <c r="B132" s="1426"/>
      <c r="C132" s="1426"/>
      <c r="D132" s="1426"/>
      <c r="E132" s="1426"/>
      <c r="F132" s="1426"/>
      <c r="G132" s="1426"/>
      <c r="H132" s="1426"/>
      <c r="I132" s="1426"/>
      <c r="J132" s="1426"/>
      <c r="K132" s="1426"/>
      <c r="L132" s="1426"/>
      <c r="M132" s="1426"/>
      <c r="N132" s="1426"/>
      <c r="O132" s="1426"/>
      <c r="P132" s="1426"/>
      <c r="Q132" s="1426"/>
      <c r="R132" s="1427"/>
    </row>
    <row r="133" spans="1:18" ht="15" customHeight="1">
      <c r="A133" s="1371"/>
      <c r="B133" s="1247"/>
      <c r="C133" s="1247"/>
      <c r="D133" s="1247"/>
      <c r="E133" s="1247"/>
      <c r="F133" s="1247"/>
      <c r="G133" s="1247"/>
      <c r="H133" s="1247"/>
      <c r="I133" s="1247"/>
      <c r="J133" s="1247"/>
      <c r="K133" s="1372"/>
      <c r="L133" s="1368" t="s">
        <v>536</v>
      </c>
      <c r="M133" s="1369"/>
      <c r="N133" s="1369"/>
      <c r="O133" s="1369"/>
      <c r="P133" s="1369"/>
      <c r="Q133" s="1369"/>
      <c r="R133" s="1370"/>
    </row>
    <row r="134" spans="1:18" ht="15" customHeight="1">
      <c r="A134" s="1371"/>
      <c r="B134" s="1247"/>
      <c r="C134" s="1247"/>
      <c r="D134" s="1247"/>
      <c r="E134" s="1247"/>
      <c r="F134" s="1247"/>
      <c r="G134" s="1247"/>
      <c r="H134" s="1247"/>
      <c r="I134" s="1247"/>
      <c r="J134" s="1247"/>
      <c r="K134" s="1372"/>
      <c r="L134" s="1279" t="s">
        <v>535</v>
      </c>
      <c r="M134" s="1245"/>
      <c r="N134" s="1245"/>
      <c r="O134" s="1245"/>
      <c r="P134" s="1245"/>
      <c r="Q134" s="1365"/>
      <c r="R134" s="1366"/>
    </row>
    <row r="135" spans="1:18" ht="15" customHeight="1">
      <c r="A135" s="1371"/>
      <c r="B135" s="1247"/>
      <c r="C135" s="1247"/>
      <c r="D135" s="1247"/>
      <c r="E135" s="1247"/>
      <c r="F135" s="1247"/>
      <c r="G135" s="1247"/>
      <c r="H135" s="1247"/>
      <c r="I135" s="1247"/>
      <c r="J135" s="1247"/>
      <c r="K135" s="1372"/>
      <c r="L135" s="1264" t="s">
        <v>534</v>
      </c>
      <c r="M135" s="1265"/>
      <c r="N135" s="1265"/>
      <c r="O135" s="1265"/>
      <c r="P135" s="1265"/>
      <c r="Q135" s="1325"/>
      <c r="R135" s="1367"/>
    </row>
    <row r="136" spans="1:18" s="21" customFormat="1" ht="3.75" customHeight="1">
      <c r="A136" s="1329"/>
      <c r="B136" s="1330"/>
      <c r="C136" s="1330"/>
      <c r="D136" s="1330"/>
      <c r="E136" s="1330"/>
      <c r="F136" s="1330"/>
      <c r="G136" s="1330"/>
      <c r="H136" s="1330"/>
      <c r="I136" s="1330"/>
      <c r="J136" s="1330"/>
      <c r="K136" s="1330"/>
      <c r="L136" s="1330"/>
      <c r="M136" s="1330"/>
      <c r="N136" s="1330"/>
      <c r="O136" s="1330"/>
      <c r="P136" s="1330"/>
      <c r="Q136" s="1330"/>
      <c r="R136" s="1331"/>
    </row>
    <row r="137" spans="1:18" ht="15.75" customHeight="1" thickBot="1">
      <c r="A137" s="1316"/>
      <c r="B137" s="1317"/>
      <c r="C137" s="1317"/>
      <c r="D137" s="1317"/>
      <c r="E137" s="1317"/>
      <c r="F137" s="1317"/>
      <c r="G137" s="1317"/>
      <c r="H137" s="1317"/>
      <c r="I137" s="1317"/>
      <c r="J137" s="1317"/>
      <c r="K137" s="1317"/>
      <c r="L137" s="1317"/>
      <c r="M137" s="1317"/>
      <c r="N137" s="1317"/>
      <c r="O137" s="1317"/>
      <c r="P137" s="1317"/>
      <c r="Q137" s="1317"/>
      <c r="R137" s="1318"/>
    </row>
    <row r="138" spans="1:18" ht="15.75" customHeight="1">
      <c r="A138" s="1345" t="s">
        <v>533</v>
      </c>
      <c r="B138" s="1346"/>
      <c r="C138" s="1346"/>
      <c r="D138" s="1346"/>
      <c r="E138" s="1346"/>
      <c r="F138" s="1346"/>
      <c r="G138" s="1346"/>
      <c r="H138" s="1346"/>
      <c r="I138" s="1346"/>
      <c r="J138" s="1346"/>
      <c r="K138" s="1346"/>
      <c r="L138" s="1346"/>
      <c r="M138" s="1346"/>
      <c r="N138" s="1346"/>
      <c r="O138" s="1346"/>
      <c r="P138" s="1346"/>
      <c r="Q138" s="1346"/>
      <c r="R138" s="1347"/>
    </row>
    <row r="139" spans="1:18" ht="15.75" customHeight="1">
      <c r="A139" s="1348" t="s">
        <v>574</v>
      </c>
      <c r="B139" s="1349"/>
      <c r="C139" s="1349"/>
      <c r="D139" s="1349"/>
      <c r="E139" s="1349"/>
      <c r="F139" s="1349"/>
      <c r="G139" s="1349"/>
      <c r="H139" s="1349"/>
      <c r="I139" s="1349"/>
      <c r="J139" s="1349"/>
      <c r="K139" s="1349"/>
      <c r="L139" s="1349"/>
      <c r="M139" s="1349"/>
      <c r="N139" s="1349"/>
      <c r="O139" s="1349"/>
      <c r="P139" s="1349"/>
      <c r="Q139" s="1350" t="s">
        <v>575</v>
      </c>
      <c r="R139" s="1351"/>
    </row>
    <row r="140" spans="1:18">
      <c r="A140" s="81"/>
      <c r="B140" s="81"/>
      <c r="C140" s="81"/>
      <c r="D140" s="81"/>
      <c r="E140" s="81"/>
      <c r="F140" s="81"/>
      <c r="G140" s="81"/>
      <c r="H140" s="81"/>
      <c r="I140" s="81"/>
      <c r="J140" s="81"/>
      <c r="K140" s="81"/>
      <c r="L140" s="81"/>
      <c r="M140" s="81"/>
      <c r="N140" s="81"/>
      <c r="O140" s="81"/>
      <c r="P140" s="81"/>
      <c r="Q140" s="81"/>
      <c r="R140" s="81"/>
    </row>
    <row r="141" spans="1:18">
      <c r="A141" s="1520" t="s">
        <v>718</v>
      </c>
      <c r="B141" s="1520"/>
      <c r="C141" s="1520"/>
      <c r="D141" s="81"/>
      <c r="E141" s="81"/>
      <c r="F141" s="81"/>
      <c r="G141" s="81"/>
      <c r="H141" s="81"/>
      <c r="I141" s="81"/>
      <c r="J141" s="81"/>
      <c r="K141" s="81"/>
      <c r="L141" s="81"/>
      <c r="M141" s="81"/>
      <c r="N141" s="81"/>
      <c r="O141" s="81"/>
      <c r="P141" s="81"/>
      <c r="Q141" s="81"/>
      <c r="R141" s="81"/>
    </row>
    <row r="142" spans="1:18">
      <c r="A142" s="81"/>
      <c r="B142" s="81"/>
      <c r="C142" s="81"/>
      <c r="D142" s="81"/>
      <c r="E142" s="81"/>
      <c r="F142" s="81"/>
      <c r="G142" s="81"/>
      <c r="H142" s="81"/>
      <c r="I142" s="81"/>
      <c r="J142" s="81"/>
      <c r="K142" s="81"/>
      <c r="L142" s="81"/>
      <c r="M142" s="81"/>
      <c r="N142" s="81"/>
      <c r="O142" s="81"/>
      <c r="P142" s="81"/>
      <c r="Q142" s="81"/>
      <c r="R142" s="81"/>
    </row>
    <row r="143" spans="1:18">
      <c r="A143" s="81"/>
      <c r="B143" s="81"/>
      <c r="C143" s="81"/>
      <c r="D143" s="81"/>
      <c r="E143" s="81"/>
      <c r="F143" s="81"/>
      <c r="G143" s="81"/>
      <c r="H143" s="81"/>
      <c r="I143" s="81"/>
      <c r="J143" s="81"/>
      <c r="K143" s="81"/>
      <c r="L143" s="81"/>
      <c r="M143" s="81"/>
      <c r="N143" s="81"/>
      <c r="O143" s="81"/>
      <c r="P143" s="81"/>
      <c r="Q143" s="81"/>
      <c r="R143" s="81"/>
    </row>
    <row r="144" spans="1:18">
      <c r="A144" s="81"/>
      <c r="B144" s="81"/>
      <c r="C144" s="81"/>
      <c r="D144" s="81"/>
      <c r="E144" s="81"/>
      <c r="F144" s="81"/>
      <c r="G144" s="81"/>
      <c r="H144" s="81"/>
      <c r="I144" s="81"/>
      <c r="J144" s="81"/>
      <c r="K144" s="81"/>
      <c r="L144" s="81"/>
      <c r="M144" s="81"/>
      <c r="N144" s="81"/>
      <c r="O144" s="81"/>
      <c r="P144" s="81"/>
      <c r="Q144" s="81"/>
      <c r="R144" s="81"/>
    </row>
    <row r="145" spans="1:18">
      <c r="A145" s="81"/>
      <c r="B145" s="81"/>
      <c r="C145" s="81"/>
      <c r="D145" s="81"/>
      <c r="E145" s="81"/>
      <c r="F145" s="81"/>
      <c r="G145" s="81"/>
      <c r="H145" s="81"/>
      <c r="I145" s="81"/>
      <c r="J145" s="81"/>
      <c r="K145" s="81"/>
      <c r="L145" s="81"/>
      <c r="M145" s="81"/>
      <c r="N145" s="81"/>
      <c r="O145" s="81"/>
      <c r="P145" s="81"/>
      <c r="Q145" s="81"/>
      <c r="R145" s="81"/>
    </row>
    <row r="146" spans="1:18">
      <c r="A146" s="81"/>
      <c r="B146" s="81"/>
      <c r="C146" s="81"/>
      <c r="D146" s="81"/>
      <c r="E146" s="81"/>
      <c r="F146" s="81"/>
      <c r="G146" s="81"/>
      <c r="H146" s="81"/>
      <c r="I146" s="81"/>
      <c r="J146" s="81"/>
      <c r="K146" s="81"/>
      <c r="L146" s="81"/>
      <c r="M146" s="81"/>
      <c r="N146" s="81"/>
      <c r="O146" s="81"/>
      <c r="P146" s="81"/>
      <c r="Q146" s="81"/>
      <c r="R146" s="81"/>
    </row>
    <row r="147" spans="1:18">
      <c r="A147" s="81"/>
      <c r="B147" s="81"/>
      <c r="C147" s="81"/>
      <c r="D147" s="81"/>
      <c r="E147" s="81"/>
      <c r="F147" s="81"/>
      <c r="G147" s="81"/>
      <c r="H147" s="81"/>
      <c r="I147" s="81"/>
      <c r="J147" s="81"/>
      <c r="K147" s="81"/>
      <c r="L147" s="81"/>
      <c r="M147" s="81"/>
      <c r="N147" s="81"/>
      <c r="O147" s="81"/>
      <c r="P147" s="81"/>
      <c r="Q147" s="81"/>
      <c r="R147" s="81"/>
    </row>
    <row r="148" spans="1:18">
      <c r="A148" s="81"/>
      <c r="B148" s="81"/>
      <c r="C148" s="81"/>
      <c r="D148" s="81"/>
      <c r="E148" s="81"/>
      <c r="F148" s="81"/>
      <c r="G148" s="81"/>
      <c r="H148" s="81"/>
      <c r="I148" s="81"/>
      <c r="J148" s="81"/>
      <c r="K148" s="81"/>
      <c r="L148" s="81"/>
      <c r="M148" s="81"/>
      <c r="N148" s="81"/>
      <c r="O148" s="81"/>
      <c r="P148" s="81"/>
      <c r="Q148" s="81"/>
      <c r="R148" s="81"/>
    </row>
    <row r="149" spans="1:18">
      <c r="A149" s="81"/>
      <c r="B149" s="81"/>
      <c r="C149" s="81"/>
      <c r="D149" s="81"/>
      <c r="E149" s="81"/>
      <c r="F149" s="81"/>
      <c r="G149" s="81"/>
      <c r="H149" s="81"/>
      <c r="I149" s="81"/>
      <c r="J149" s="81"/>
      <c r="K149" s="81"/>
      <c r="L149" s="81"/>
      <c r="M149" s="81"/>
      <c r="N149" s="81"/>
      <c r="O149" s="81"/>
      <c r="P149" s="81"/>
      <c r="Q149" s="81"/>
      <c r="R149" s="81"/>
    </row>
    <row r="150" spans="1:18">
      <c r="A150" s="81"/>
      <c r="B150" s="81"/>
      <c r="C150" s="81"/>
      <c r="D150" s="81"/>
      <c r="E150" s="81"/>
      <c r="F150" s="81"/>
      <c r="G150" s="81"/>
      <c r="H150" s="81"/>
      <c r="I150" s="81"/>
      <c r="J150" s="81"/>
      <c r="K150" s="81"/>
      <c r="L150" s="81"/>
      <c r="M150" s="81"/>
      <c r="N150" s="81"/>
      <c r="O150" s="81"/>
      <c r="P150" s="81"/>
      <c r="Q150" s="81"/>
      <c r="R150" s="81"/>
    </row>
    <row r="151" spans="1:18">
      <c r="A151" s="81"/>
      <c r="B151" s="81"/>
      <c r="C151" s="81"/>
      <c r="D151" s="81"/>
      <c r="E151" s="81"/>
      <c r="F151" s="81"/>
      <c r="G151" s="81"/>
      <c r="H151" s="81"/>
      <c r="I151" s="81"/>
      <c r="J151" s="81"/>
      <c r="K151" s="81"/>
      <c r="L151" s="81"/>
      <c r="M151" s="81"/>
      <c r="N151" s="81"/>
      <c r="O151" s="81"/>
      <c r="P151" s="81"/>
      <c r="Q151" s="81"/>
      <c r="R151" s="81"/>
    </row>
    <row r="152" spans="1:18">
      <c r="A152" s="81"/>
      <c r="B152" s="81"/>
      <c r="C152" s="81"/>
      <c r="D152" s="81"/>
      <c r="E152" s="81"/>
      <c r="F152" s="81"/>
      <c r="G152" s="81"/>
      <c r="H152" s="81"/>
      <c r="I152" s="81"/>
      <c r="J152" s="81"/>
      <c r="K152" s="81"/>
      <c r="L152" s="81"/>
      <c r="M152" s="81"/>
      <c r="N152" s="81"/>
      <c r="O152" s="81"/>
      <c r="P152" s="81"/>
      <c r="Q152" s="81"/>
      <c r="R152" s="81"/>
    </row>
    <row r="153" spans="1:18">
      <c r="A153" s="81"/>
      <c r="B153" s="81"/>
      <c r="C153" s="81"/>
      <c r="D153" s="81"/>
      <c r="E153" s="81"/>
      <c r="F153" s="81"/>
      <c r="G153" s="81"/>
      <c r="H153" s="81"/>
      <c r="I153" s="81"/>
      <c r="J153" s="81"/>
      <c r="K153" s="81"/>
      <c r="L153" s="81"/>
      <c r="M153" s="81"/>
      <c r="N153" s="81"/>
      <c r="O153" s="81"/>
      <c r="P153" s="81"/>
      <c r="Q153" s="81"/>
      <c r="R153" s="81"/>
    </row>
    <row r="154" spans="1:18">
      <c r="A154" s="81"/>
      <c r="B154" s="81"/>
      <c r="C154" s="81"/>
      <c r="D154" s="81"/>
      <c r="E154" s="81"/>
      <c r="F154" s="81"/>
      <c r="G154" s="81"/>
      <c r="H154" s="81"/>
      <c r="I154" s="81"/>
      <c r="J154" s="81"/>
      <c r="K154" s="81"/>
      <c r="L154" s="81"/>
      <c r="M154" s="81"/>
      <c r="N154" s="81"/>
      <c r="O154" s="81"/>
      <c r="P154" s="81"/>
      <c r="Q154" s="81"/>
      <c r="R154" s="81"/>
    </row>
    <row r="155" spans="1:18">
      <c r="A155" s="81"/>
      <c r="B155" s="81"/>
      <c r="C155" s="81"/>
      <c r="D155" s="81"/>
      <c r="E155" s="81"/>
      <c r="F155" s="81"/>
      <c r="G155" s="81"/>
      <c r="H155" s="81"/>
      <c r="I155" s="81"/>
      <c r="J155" s="81"/>
      <c r="K155" s="81"/>
      <c r="L155" s="81"/>
      <c r="M155" s="81"/>
      <c r="N155" s="81"/>
      <c r="O155" s="81"/>
      <c r="P155" s="81"/>
      <c r="Q155" s="81"/>
      <c r="R155" s="81"/>
    </row>
    <row r="156" spans="1:18">
      <c r="A156" s="81"/>
      <c r="B156" s="81"/>
      <c r="C156" s="81"/>
      <c r="D156" s="81"/>
      <c r="E156" s="81"/>
      <c r="F156" s="81"/>
      <c r="G156" s="81"/>
      <c r="H156" s="81"/>
      <c r="I156" s="81"/>
      <c r="J156" s="81"/>
      <c r="K156" s="81"/>
      <c r="L156" s="81"/>
      <c r="M156" s="81"/>
      <c r="N156" s="81"/>
      <c r="O156" s="81"/>
      <c r="P156" s="81"/>
      <c r="Q156" s="81"/>
      <c r="R156" s="81"/>
    </row>
    <row r="157" spans="1:18">
      <c r="A157" s="81"/>
      <c r="B157" s="81"/>
      <c r="C157" s="81"/>
      <c r="D157" s="81"/>
      <c r="E157" s="81"/>
      <c r="F157" s="81"/>
      <c r="G157" s="81"/>
      <c r="H157" s="81"/>
      <c r="I157" s="81"/>
      <c r="J157" s="81"/>
      <c r="K157" s="81"/>
      <c r="L157" s="81"/>
      <c r="M157" s="81"/>
      <c r="N157" s="81"/>
      <c r="O157" s="81"/>
      <c r="P157" s="81"/>
      <c r="Q157" s="81"/>
      <c r="R157" s="81"/>
    </row>
    <row r="158" spans="1:18">
      <c r="A158" s="81"/>
      <c r="B158" s="81"/>
      <c r="C158" s="81"/>
      <c r="D158" s="81"/>
      <c r="E158" s="81"/>
      <c r="F158" s="81"/>
      <c r="G158" s="81"/>
      <c r="H158" s="81"/>
      <c r="I158" s="81"/>
      <c r="J158" s="81"/>
      <c r="K158" s="81"/>
      <c r="L158" s="81"/>
      <c r="M158" s="81"/>
      <c r="N158" s="81"/>
      <c r="O158" s="81"/>
      <c r="P158" s="81"/>
      <c r="Q158" s="81"/>
      <c r="R158" s="81"/>
    </row>
    <row r="159" spans="1:18">
      <c r="A159" s="81"/>
      <c r="B159" s="81"/>
      <c r="C159" s="81"/>
      <c r="D159" s="81"/>
      <c r="E159" s="81"/>
      <c r="F159" s="81"/>
      <c r="G159" s="81"/>
      <c r="H159" s="81"/>
      <c r="I159" s="81"/>
      <c r="J159" s="81"/>
      <c r="K159" s="81"/>
      <c r="L159" s="81"/>
      <c r="M159" s="81"/>
      <c r="N159" s="81"/>
      <c r="O159" s="81"/>
      <c r="P159" s="81"/>
      <c r="Q159" s="81"/>
      <c r="R159" s="81"/>
    </row>
    <row r="160" spans="1:18">
      <c r="A160" s="81"/>
      <c r="B160" s="81"/>
      <c r="C160" s="81"/>
      <c r="D160" s="81"/>
      <c r="E160" s="81"/>
      <c r="F160" s="81"/>
      <c r="G160" s="81"/>
      <c r="H160" s="81"/>
      <c r="I160" s="81"/>
      <c r="J160" s="81"/>
      <c r="K160" s="81"/>
      <c r="L160" s="81"/>
      <c r="M160" s="81"/>
      <c r="N160" s="81"/>
      <c r="O160" s="81"/>
      <c r="P160" s="81"/>
      <c r="Q160" s="81"/>
      <c r="R160" s="81"/>
    </row>
    <row r="161" spans="1:18">
      <c r="A161" s="81"/>
      <c r="B161" s="81"/>
      <c r="C161" s="81"/>
      <c r="D161" s="81"/>
      <c r="E161" s="81"/>
      <c r="F161" s="81"/>
      <c r="G161" s="81"/>
      <c r="H161" s="81"/>
      <c r="I161" s="81"/>
      <c r="J161" s="81"/>
      <c r="K161" s="81"/>
      <c r="L161" s="81"/>
      <c r="M161" s="81"/>
      <c r="N161" s="81"/>
      <c r="O161" s="81"/>
      <c r="P161" s="81"/>
      <c r="Q161" s="81"/>
      <c r="R161" s="81"/>
    </row>
    <row r="162" spans="1:18">
      <c r="A162" s="81"/>
      <c r="B162" s="81"/>
      <c r="C162" s="81"/>
      <c r="D162" s="81"/>
      <c r="E162" s="81"/>
      <c r="F162" s="81"/>
      <c r="G162" s="81"/>
      <c r="H162" s="81"/>
      <c r="I162" s="81"/>
      <c r="J162" s="81"/>
      <c r="K162" s="81"/>
      <c r="L162" s="81"/>
      <c r="M162" s="81"/>
      <c r="N162" s="81"/>
      <c r="O162" s="81"/>
      <c r="P162" s="81"/>
      <c r="Q162" s="81"/>
      <c r="R162" s="81"/>
    </row>
    <row r="163" spans="1:18">
      <c r="A163" s="81"/>
      <c r="B163" s="81"/>
      <c r="C163" s="81"/>
      <c r="D163" s="81"/>
      <c r="E163" s="81"/>
      <c r="F163" s="81"/>
      <c r="G163" s="81"/>
      <c r="H163" s="81"/>
      <c r="I163" s="81"/>
      <c r="J163" s="81"/>
      <c r="K163" s="81"/>
      <c r="L163" s="81"/>
      <c r="M163" s="81"/>
      <c r="N163" s="81"/>
      <c r="O163" s="81"/>
      <c r="P163" s="81"/>
      <c r="Q163" s="81"/>
      <c r="R163" s="81"/>
    </row>
    <row r="164" spans="1:18">
      <c r="A164" s="81"/>
      <c r="B164" s="81"/>
      <c r="C164" s="81"/>
      <c r="D164" s="81"/>
      <c r="E164" s="81"/>
      <c r="F164" s="81"/>
      <c r="G164" s="81"/>
      <c r="H164" s="81"/>
      <c r="I164" s="81"/>
      <c r="J164" s="81"/>
      <c r="K164" s="81"/>
      <c r="L164" s="81"/>
      <c r="M164" s="81"/>
      <c r="N164" s="81"/>
      <c r="O164" s="81"/>
      <c r="P164" s="81"/>
      <c r="Q164" s="81"/>
      <c r="R164" s="81"/>
    </row>
    <row r="165" spans="1:18">
      <c r="A165" s="81"/>
      <c r="B165" s="81"/>
      <c r="C165" s="81"/>
      <c r="D165" s="81"/>
      <c r="E165" s="81"/>
      <c r="F165" s="81"/>
      <c r="G165" s="81"/>
      <c r="H165" s="81"/>
      <c r="I165" s="81"/>
      <c r="J165" s="81"/>
      <c r="K165" s="81"/>
      <c r="L165" s="81"/>
      <c r="M165" s="81"/>
      <c r="N165" s="81"/>
      <c r="O165" s="81"/>
      <c r="P165" s="81"/>
      <c r="Q165" s="81"/>
      <c r="R165" s="81"/>
    </row>
    <row r="166" spans="1:18">
      <c r="A166" s="81"/>
      <c r="B166" s="81"/>
      <c r="C166" s="81"/>
      <c r="D166" s="81"/>
      <c r="E166" s="81"/>
      <c r="F166" s="81"/>
      <c r="G166" s="81"/>
      <c r="H166" s="81"/>
      <c r="I166" s="81"/>
      <c r="J166" s="81"/>
      <c r="K166" s="81"/>
      <c r="L166" s="81"/>
      <c r="M166" s="81"/>
      <c r="N166" s="81"/>
      <c r="O166" s="81"/>
      <c r="P166" s="81"/>
      <c r="Q166" s="81"/>
      <c r="R166" s="81"/>
    </row>
    <row r="167" spans="1:18">
      <c r="A167" s="81"/>
      <c r="B167" s="81"/>
      <c r="C167" s="81"/>
      <c r="D167" s="81"/>
      <c r="E167" s="81"/>
      <c r="F167" s="81"/>
      <c r="G167" s="81"/>
      <c r="H167" s="81"/>
      <c r="I167" s="81"/>
      <c r="J167" s="81"/>
      <c r="K167" s="81"/>
      <c r="L167" s="81"/>
      <c r="M167" s="81"/>
      <c r="N167" s="81"/>
      <c r="O167" s="81"/>
      <c r="P167" s="81"/>
      <c r="Q167" s="81"/>
      <c r="R167" s="81"/>
    </row>
  </sheetData>
  <sheetProtection algorithmName="SHA-512" hashValue="M0VBn4Vylgx68Dr7OHWspN4NXju8saqx0w1iuI4wQQRBa0oWsX957gAoaI6MrQvDd7yGptauwtCGJvEAQ/Z8LA==" saltValue="bdmPy49DboIxdFFtRrgWLw==" spinCount="100000" sheet="1" selectLockedCells="1"/>
  <customSheetViews>
    <customSheetView guid="{82DA15CD-5E49-4A86-B817-C8E74303E90F}" scale="140" fitToPage="1">
      <selection activeCell="J122" sqref="J122:K122"/>
      <rowBreaks count="2" manualBreakCount="2">
        <brk id="44" max="16383" man="1"/>
        <brk id="91" max="16383" man="1"/>
      </rowBreaks>
      <pageMargins left="0.7" right="0.7" top="0.75" bottom="0.75" header="0.3" footer="0.3"/>
      <printOptions gridLines="1"/>
      <pageSetup scale="98" fitToHeight="3" orientation="portrait" horizontalDpi="4294967293" verticalDpi="4294967293" r:id="rId1"/>
    </customSheetView>
  </customSheetViews>
  <mergeCells count="341">
    <mergeCell ref="A141:C141"/>
    <mergeCell ref="P101:Q101"/>
    <mergeCell ref="E20:J20"/>
    <mergeCell ref="M20:R20"/>
    <mergeCell ref="M21:R21"/>
    <mergeCell ref="A33:R33"/>
    <mergeCell ref="A29:R29"/>
    <mergeCell ref="L24:L25"/>
    <mergeCell ref="E51:F51"/>
    <mergeCell ref="I51:J51"/>
    <mergeCell ref="E50:F50"/>
    <mergeCell ref="G50:L50"/>
    <mergeCell ref="A41:R41"/>
    <mergeCell ref="M50:R50"/>
    <mergeCell ref="C47:F47"/>
    <mergeCell ref="M28:N28"/>
    <mergeCell ref="O28:R28"/>
    <mergeCell ref="A38:J38"/>
    <mergeCell ref="A36:J36"/>
    <mergeCell ref="K28:L28"/>
    <mergeCell ref="A28:J28"/>
    <mergeCell ref="A58:R58"/>
    <mergeCell ref="A60:R62"/>
    <mergeCell ref="A55:B55"/>
    <mergeCell ref="A59:R59"/>
    <mergeCell ref="H121:I121"/>
    <mergeCell ref="J121:K121"/>
    <mergeCell ref="L122:M122"/>
    <mergeCell ref="N122:O122"/>
    <mergeCell ref="H122:I122"/>
    <mergeCell ref="A99:G99"/>
    <mergeCell ref="H99:I99"/>
    <mergeCell ref="A101:G101"/>
    <mergeCell ref="N101:O101"/>
    <mergeCell ref="H102:I102"/>
    <mergeCell ref="H103:I103"/>
    <mergeCell ref="H104:I104"/>
    <mergeCell ref="L101:M101"/>
    <mergeCell ref="J106:K106"/>
    <mergeCell ref="J107:K107"/>
    <mergeCell ref="H101:I101"/>
    <mergeCell ref="A100:R100"/>
    <mergeCell ref="A120:G120"/>
    <mergeCell ref="J120:K120"/>
    <mergeCell ref="L120:M120"/>
    <mergeCell ref="N120:O120"/>
    <mergeCell ref="N106:O106"/>
    <mergeCell ref="P106:Q106"/>
    <mergeCell ref="A4:R4"/>
    <mergeCell ref="K9:R9"/>
    <mergeCell ref="E8:I8"/>
    <mergeCell ref="N8:R8"/>
    <mergeCell ref="A10:R10"/>
    <mergeCell ref="E26:J26"/>
    <mergeCell ref="M19:R19"/>
    <mergeCell ref="E14:J14"/>
    <mergeCell ref="A14:D16"/>
    <mergeCell ref="A17:D17"/>
    <mergeCell ref="E12:J12"/>
    <mergeCell ref="J7:M7"/>
    <mergeCell ref="A7:B7"/>
    <mergeCell ref="C7:G7"/>
    <mergeCell ref="E15:J15"/>
    <mergeCell ref="A19:D20"/>
    <mergeCell ref="E24:J25"/>
    <mergeCell ref="E13:J13"/>
    <mergeCell ref="A13:D13"/>
    <mergeCell ref="E17:J17"/>
    <mergeCell ref="M14:R14"/>
    <mergeCell ref="M15:R15"/>
    <mergeCell ref="M22:R22"/>
    <mergeCell ref="K24:K25"/>
    <mergeCell ref="E19:J19"/>
    <mergeCell ref="E21:J21"/>
    <mergeCell ref="E22:J22"/>
    <mergeCell ref="E23:J23"/>
    <mergeCell ref="E16:J16"/>
    <mergeCell ref="E11:J11"/>
    <mergeCell ref="M11:R11"/>
    <mergeCell ref="M12:R12"/>
    <mergeCell ref="M13:R13"/>
    <mergeCell ref="M16:R16"/>
    <mergeCell ref="M17:R17"/>
    <mergeCell ref="M18:R18"/>
    <mergeCell ref="M73:O73"/>
    <mergeCell ref="M81:O81"/>
    <mergeCell ref="A56:B56"/>
    <mergeCell ref="A80:G80"/>
    <mergeCell ref="P69:R70"/>
    <mergeCell ref="P71:Q72"/>
    <mergeCell ref="P73:Q73"/>
    <mergeCell ref="P74:Q74"/>
    <mergeCell ref="P75:Q75"/>
    <mergeCell ref="A70:G70"/>
    <mergeCell ref="M77:O77"/>
    <mergeCell ref="M79:O79"/>
    <mergeCell ref="A63:R63"/>
    <mergeCell ref="A64:R64"/>
    <mergeCell ref="A65:R65"/>
    <mergeCell ref="P76:Q76"/>
    <mergeCell ref="A69:K69"/>
    <mergeCell ref="M74:O74"/>
    <mergeCell ref="A57:B57"/>
    <mergeCell ref="H70:K70"/>
    <mergeCell ref="M71:O71"/>
    <mergeCell ref="M75:O75"/>
    <mergeCell ref="H80:K80"/>
    <mergeCell ref="H79:K79"/>
    <mergeCell ref="A94:B94"/>
    <mergeCell ref="Q99:R99"/>
    <mergeCell ref="A98:R98"/>
    <mergeCell ref="R71:R72"/>
    <mergeCell ref="A96:E96"/>
    <mergeCell ref="J96:N96"/>
    <mergeCell ref="A84:G84"/>
    <mergeCell ref="H82:K82"/>
    <mergeCell ref="M87:O87"/>
    <mergeCell ref="A95:R95"/>
    <mergeCell ref="A92:R92"/>
    <mergeCell ref="H75:K75"/>
    <mergeCell ref="A83:G83"/>
    <mergeCell ref="F96:G96"/>
    <mergeCell ref="O96:P96"/>
    <mergeCell ref="J94:R94"/>
    <mergeCell ref="A78:G78"/>
    <mergeCell ref="A79:G79"/>
    <mergeCell ref="G94:I94"/>
    <mergeCell ref="A71:G71"/>
    <mergeCell ref="Q91:R91"/>
    <mergeCell ref="A75:G75"/>
    <mergeCell ref="A76:G76"/>
    <mergeCell ref="A77:G77"/>
    <mergeCell ref="M86:O86"/>
    <mergeCell ref="A85:K87"/>
    <mergeCell ref="A88:R88"/>
    <mergeCell ref="A82:G82"/>
    <mergeCell ref="P77:Q77"/>
    <mergeCell ref="P78:R87"/>
    <mergeCell ref="M76:O76"/>
    <mergeCell ref="A81:G81"/>
    <mergeCell ref="H81:K81"/>
    <mergeCell ref="C94:F94"/>
    <mergeCell ref="A66:R66"/>
    <mergeCell ref="A67:R67"/>
    <mergeCell ref="A68:R68"/>
    <mergeCell ref="M82:O82"/>
    <mergeCell ref="M83:O83"/>
    <mergeCell ref="J105:K105"/>
    <mergeCell ref="A106:G106"/>
    <mergeCell ref="P107:Q107"/>
    <mergeCell ref="J102:K102"/>
    <mergeCell ref="N104:O104"/>
    <mergeCell ref="N105:O105"/>
    <mergeCell ref="J101:K101"/>
    <mergeCell ref="L102:M102"/>
    <mergeCell ref="J103:K103"/>
    <mergeCell ref="J104:K104"/>
    <mergeCell ref="P102:Q102"/>
    <mergeCell ref="N102:O102"/>
    <mergeCell ref="A102:G102"/>
    <mergeCell ref="H107:I107"/>
    <mergeCell ref="A107:G107"/>
    <mergeCell ref="M84:O84"/>
    <mergeCell ref="M78:O78"/>
    <mergeCell ref="M85:O85"/>
    <mergeCell ref="A103:G103"/>
    <mergeCell ref="A104:G104"/>
    <mergeCell ref="A105:G105"/>
    <mergeCell ref="P103:Q103"/>
    <mergeCell ref="N103:O103"/>
    <mergeCell ref="H105:I105"/>
    <mergeCell ref="L103:M103"/>
    <mergeCell ref="L104:M104"/>
    <mergeCell ref="L105:M105"/>
    <mergeCell ref="A117:G117"/>
    <mergeCell ref="H117:I117"/>
    <mergeCell ref="J117:K117"/>
    <mergeCell ref="L117:M117"/>
    <mergeCell ref="A132:R132"/>
    <mergeCell ref="A110:I110"/>
    <mergeCell ref="P104:Q104"/>
    <mergeCell ref="P105:Q105"/>
    <mergeCell ref="M109:O109"/>
    <mergeCell ref="A109:L109"/>
    <mergeCell ref="L121:M121"/>
    <mergeCell ref="N121:O121"/>
    <mergeCell ref="P121:Q121"/>
    <mergeCell ref="J122:K122"/>
    <mergeCell ref="H131:Q131"/>
    <mergeCell ref="H130:Q130"/>
    <mergeCell ref="A130:G131"/>
    <mergeCell ref="L106:M106"/>
    <mergeCell ref="N107:O107"/>
    <mergeCell ref="A121:G121"/>
    <mergeCell ref="A122:G122"/>
    <mergeCell ref="P122:Q122"/>
    <mergeCell ref="H106:I106"/>
    <mergeCell ref="A1:R1"/>
    <mergeCell ref="A2:R2"/>
    <mergeCell ref="A45:R45"/>
    <mergeCell ref="A46:R46"/>
    <mergeCell ref="H57:J57"/>
    <mergeCell ref="N57:P57"/>
    <mergeCell ref="I34:J34"/>
    <mergeCell ref="A27:H27"/>
    <mergeCell ref="I27:R27"/>
    <mergeCell ref="O51:P51"/>
    <mergeCell ref="A9:I9"/>
    <mergeCell ref="A3:R3"/>
    <mergeCell ref="A35:J35"/>
    <mergeCell ref="A53:B53"/>
    <mergeCell ref="A50:D50"/>
    <mergeCell ref="A51:A52"/>
    <mergeCell ref="D51:D52"/>
    <mergeCell ref="C57:F57"/>
    <mergeCell ref="B51:C52"/>
    <mergeCell ref="J47:R47"/>
    <mergeCell ref="A12:D12"/>
    <mergeCell ref="N7:O7"/>
    <mergeCell ref="P7:R7"/>
    <mergeCell ref="H7:I7"/>
    <mergeCell ref="A54:B54"/>
    <mergeCell ref="N124:O124"/>
    <mergeCell ref="P124:Q124"/>
    <mergeCell ref="H123:I123"/>
    <mergeCell ref="J123:K123"/>
    <mergeCell ref="L123:M123"/>
    <mergeCell ref="H108:I108"/>
    <mergeCell ref="A49:R49"/>
    <mergeCell ref="A34:H34"/>
    <mergeCell ref="P120:Q120"/>
    <mergeCell ref="H120:I120"/>
    <mergeCell ref="A112:Q112"/>
    <mergeCell ref="A113:Q113"/>
    <mergeCell ref="L108:M108"/>
    <mergeCell ref="N108:O108"/>
    <mergeCell ref="N118:O118"/>
    <mergeCell ref="P118:Q118"/>
    <mergeCell ref="A114:G115"/>
    <mergeCell ref="H114:Q114"/>
    <mergeCell ref="H119:I119"/>
    <mergeCell ref="L119:M119"/>
    <mergeCell ref="A116:R116"/>
    <mergeCell ref="P108:Q108"/>
    <mergeCell ref="P109:Q109"/>
    <mergeCell ref="L133:R133"/>
    <mergeCell ref="A133:K135"/>
    <mergeCell ref="H74:K74"/>
    <mergeCell ref="H73:K73"/>
    <mergeCell ref="M72:O72"/>
    <mergeCell ref="A93:R93"/>
    <mergeCell ref="A72:G72"/>
    <mergeCell ref="H78:K78"/>
    <mergeCell ref="H77:K77"/>
    <mergeCell ref="H76:K76"/>
    <mergeCell ref="H72:K72"/>
    <mergeCell ref="A73:G73"/>
    <mergeCell ref="A74:G74"/>
    <mergeCell ref="N119:O119"/>
    <mergeCell ref="H115:Q115"/>
    <mergeCell ref="J108:K108"/>
    <mergeCell ref="N117:O117"/>
    <mergeCell ref="P117:Q117"/>
    <mergeCell ref="H118:I118"/>
    <mergeCell ref="J118:K118"/>
    <mergeCell ref="P119:Q119"/>
    <mergeCell ref="A118:G118"/>
    <mergeCell ref="A119:G119"/>
    <mergeCell ref="J119:K119"/>
    <mergeCell ref="A138:R138"/>
    <mergeCell ref="A139:P139"/>
    <mergeCell ref="Q139:R139"/>
    <mergeCell ref="A42:R42"/>
    <mergeCell ref="A43:R43"/>
    <mergeCell ref="A44:P44"/>
    <mergeCell ref="Q44:R44"/>
    <mergeCell ref="A89:R89"/>
    <mergeCell ref="A90:R90"/>
    <mergeCell ref="A91:P91"/>
    <mergeCell ref="P126:Q126"/>
    <mergeCell ref="A127:Q127"/>
    <mergeCell ref="A123:G123"/>
    <mergeCell ref="H124:I124"/>
    <mergeCell ref="J124:K124"/>
    <mergeCell ref="L124:M124"/>
    <mergeCell ref="J126:N126"/>
    <mergeCell ref="A126:I126"/>
    <mergeCell ref="N123:O123"/>
    <mergeCell ref="P123:Q123"/>
    <mergeCell ref="L135:P135"/>
    <mergeCell ref="Q134:R134"/>
    <mergeCell ref="Q135:R135"/>
    <mergeCell ref="L134:P134"/>
    <mergeCell ref="A137:R137"/>
    <mergeCell ref="L69:O69"/>
    <mergeCell ref="L70:O70"/>
    <mergeCell ref="A97:R97"/>
    <mergeCell ref="J99:K99"/>
    <mergeCell ref="L99:M99"/>
    <mergeCell ref="N99:P99"/>
    <mergeCell ref="H71:K71"/>
    <mergeCell ref="H84:K84"/>
    <mergeCell ref="H83:K83"/>
    <mergeCell ref="A136:R136"/>
    <mergeCell ref="A128:Q128"/>
    <mergeCell ref="A129:Q129"/>
    <mergeCell ref="P125:Q125"/>
    <mergeCell ref="A125:L125"/>
    <mergeCell ref="M125:O125"/>
    <mergeCell ref="A124:G124"/>
    <mergeCell ref="M80:O80"/>
    <mergeCell ref="A108:G108"/>
    <mergeCell ref="L118:M118"/>
    <mergeCell ref="L107:M107"/>
    <mergeCell ref="J110:N110"/>
    <mergeCell ref="P110:Q110"/>
    <mergeCell ref="A111:Q111"/>
    <mergeCell ref="A48:R48"/>
    <mergeCell ref="A6:B6"/>
    <mergeCell ref="I5:J5"/>
    <mergeCell ref="I6:J6"/>
    <mergeCell ref="C5:H5"/>
    <mergeCell ref="C6:H6"/>
    <mergeCell ref="K6:M6"/>
    <mergeCell ref="K5:R5"/>
    <mergeCell ref="Q6:R6"/>
    <mergeCell ref="O6:P6"/>
    <mergeCell ref="A5:B5"/>
    <mergeCell ref="A11:D11"/>
    <mergeCell ref="A8:D8"/>
    <mergeCell ref="J8:M8"/>
    <mergeCell ref="A21:D21"/>
    <mergeCell ref="A39:J39"/>
    <mergeCell ref="A40:J40"/>
    <mergeCell ref="A37:J37"/>
    <mergeCell ref="M23:R23"/>
    <mergeCell ref="M24:R24"/>
    <mergeCell ref="M25:R25"/>
    <mergeCell ref="M26:R26"/>
    <mergeCell ref="A22:D26"/>
    <mergeCell ref="A30:R32"/>
  </mergeCells>
  <conditionalFormatting sqref="L35 P35 N35">
    <cfRule type="expression" dxfId="3" priority="4">
      <formula>$K$35&gt;70</formula>
    </cfRule>
  </conditionalFormatting>
  <conditionalFormatting sqref="R35">
    <cfRule type="expression" dxfId="2" priority="3">
      <formula>$K$35&gt;70</formula>
    </cfRule>
  </conditionalFormatting>
  <conditionalFormatting sqref="I27:R27">
    <cfRule type="expression" dxfId="1" priority="1">
      <formula>L12="Y"</formula>
    </cfRule>
    <cfRule type="expression" dxfId="0" priority="2">
      <formula>K12="Y"</formula>
    </cfRule>
  </conditionalFormatting>
  <dataValidations count="14">
    <dataValidation type="list" operator="greaterThanOrEqual" allowBlank="1" showInputMessage="1" showErrorMessage="1" sqref="D53:D56">
      <formula1>"1,2"</formula1>
    </dataValidation>
    <dataValidation type="decimal" allowBlank="1" showInputMessage="1" showErrorMessage="1" sqref="K36:K40 M36:M40 O36:O40 Q36:Q40">
      <formula1>-1000</formula1>
      <formula2>1000</formula2>
    </dataValidation>
    <dataValidation type="list" allowBlank="1" showInputMessage="1" showErrorMessage="1" sqref="L99:M99">
      <formula1>$P$73:$P$77</formula1>
    </dataValidation>
    <dataValidation type="list" allowBlank="1" showInputMessage="1" showErrorMessage="1" sqref="O110">
      <formula1>$L$71:$L$87</formula1>
    </dataValidation>
    <dataValidation type="list" operator="equal" allowBlank="1" showInputMessage="1" showErrorMessage="1" sqref="K21:L21">
      <formula1>"Y,N,NA"</formula1>
    </dataValidation>
    <dataValidation type="list" operator="greaterThanOrEqual" allowBlank="1" showInputMessage="1" showErrorMessage="1" sqref="K53:K57 Q53:Q57">
      <formula1>"400, 225, 200, 25"</formula1>
    </dataValidation>
    <dataValidation type="list" allowBlank="1" showInputMessage="1" showErrorMessage="1" sqref="L35 N35 P35 R35">
      <formula1>"Y, N"</formula1>
    </dataValidation>
    <dataValidation type="list" allowBlank="1" showInputMessage="1" showErrorMessage="1" sqref="L53:L57 R53:R57">
      <formula1>"A,U"</formula1>
    </dataValidation>
    <dataValidation type="list" allowBlank="1" showInputMessage="1" showErrorMessage="1" sqref="E53:F56">
      <formula1>"P,F"</formula1>
    </dataValidation>
    <dataValidation type="decimal" operator="greaterThanOrEqual" allowBlank="1" showInputMessage="1" showErrorMessage="1" sqref="H53:H56 N53:N56">
      <formula1>0</formula1>
    </dataValidation>
    <dataValidation type="list" allowBlank="1" showInputMessage="1" showErrorMessage="1" sqref="K23:L24 K26:L26">
      <formula1>"Y,N,NA"</formula1>
    </dataValidation>
    <dataValidation type="whole" operator="greaterThanOrEqual" allowBlank="1" showInputMessage="1" showErrorMessage="1" sqref="K13:L13 I34:J34 P53:P56 G53:G57 J53:J56 M53:M57">
      <formula1>0</formula1>
    </dataValidation>
    <dataValidation type="list" operator="equal" allowBlank="1" showInputMessage="1" showErrorMessage="1" sqref="R118:R124 N118:O121 N123:O124 N102:O105 N107:O108 C53:C56">
      <formula1>"Y"</formula1>
    </dataValidation>
    <dataValidation type="list" operator="equal" allowBlank="1" showInputMessage="1" showErrorMessage="1" sqref="J9 K12:L12 K22:L22 K14:L17 K19:L20">
      <formula1>"Y,N"</formula1>
    </dataValidation>
  </dataValidations>
  <printOptions gridLines="1"/>
  <pageMargins left="0.7" right="0.7" top="0.75" bottom="0.75" header="0.3" footer="0.3"/>
  <pageSetup scale="99" fitToHeight="3" orientation="portrait" horizontalDpi="4294967293" verticalDpi="4294967293" r:id="rId2"/>
  <rowBreaks count="2" manualBreakCount="2">
    <brk id="44" max="16383" man="1"/>
    <brk id="91" max="16383" man="1"/>
  </rowBreaks>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26"/>
  <sheetViews>
    <sheetView showWhiteSpace="0" topLeftCell="A4" zoomScale="120" zoomScaleNormal="120" workbookViewId="0">
      <selection activeCell="A15" sqref="A15:C15"/>
    </sheetView>
  </sheetViews>
  <sheetFormatPr defaultColWidth="8.88671875" defaultRowHeight="25.35" customHeight="1"/>
  <cols>
    <col min="1" max="7" width="5.88671875" style="388" customWidth="1"/>
    <col min="8" max="8" width="5.88671875" style="417" customWidth="1"/>
    <col min="9" max="11" width="5.88671875" style="400" customWidth="1"/>
    <col min="12" max="12" width="7.88671875" style="400" customWidth="1"/>
    <col min="13" max="13" width="5.88671875" style="417" customWidth="1"/>
    <col min="14" max="16" width="5.88671875" style="400" customWidth="1"/>
    <col min="17" max="17" width="6.88671875" style="418" customWidth="1"/>
    <col min="18" max="19" width="5.88671875" style="388" customWidth="1"/>
    <col min="20" max="20" width="5.88671875" style="388" hidden="1" customWidth="1"/>
    <col min="21" max="24" width="5.88671875" style="388" customWidth="1"/>
    <col min="25" max="25" width="5.88671875" style="388" hidden="1" customWidth="1"/>
    <col min="26" max="31" width="5.88671875" style="388" customWidth="1"/>
    <col min="32" max="37" width="8.88671875" style="388"/>
    <col min="38" max="38" width="8.88671875" style="389"/>
    <col min="39" max="16384" width="8.88671875" style="388"/>
  </cols>
  <sheetData>
    <row r="1" spans="1:38" ht="32.4" customHeight="1">
      <c r="A1" s="1582" t="s">
        <v>790</v>
      </c>
      <c r="B1" s="1583"/>
      <c r="C1" s="1583"/>
      <c r="D1" s="1583"/>
      <c r="E1" s="1583"/>
      <c r="F1" s="1583"/>
      <c r="G1" s="1583"/>
      <c r="H1" s="1583"/>
      <c r="I1" s="1583"/>
      <c r="J1" s="1583"/>
      <c r="K1" s="1583"/>
      <c r="L1" s="1583"/>
      <c r="M1" s="1583"/>
      <c r="N1" s="1583"/>
      <c r="O1" s="1583"/>
      <c r="P1" s="1583"/>
      <c r="Q1" s="1584"/>
    </row>
    <row r="2" spans="1:38" ht="17.399999999999999" customHeight="1">
      <c r="A2" s="1585"/>
      <c r="B2" s="1586"/>
      <c r="C2" s="1586"/>
      <c r="D2" s="1586"/>
      <c r="E2" s="1586"/>
      <c r="F2" s="1586"/>
      <c r="G2" s="1586"/>
      <c r="H2" s="1586"/>
      <c r="I2" s="1586"/>
      <c r="J2" s="1586"/>
      <c r="K2" s="1586"/>
      <c r="L2" s="1586"/>
      <c r="M2" s="1586"/>
      <c r="N2" s="1586"/>
      <c r="O2" s="1586"/>
      <c r="P2" s="1586"/>
      <c r="Q2" s="1587"/>
    </row>
    <row r="3" spans="1:38" ht="18">
      <c r="A3" s="1546" t="s">
        <v>791</v>
      </c>
      <c r="B3" s="1547"/>
      <c r="C3" s="1547"/>
      <c r="D3" s="1547"/>
      <c r="E3" s="1547"/>
      <c r="F3" s="1547"/>
      <c r="G3" s="1547"/>
      <c r="H3" s="1547"/>
      <c r="I3" s="1547"/>
      <c r="J3" s="1547"/>
      <c r="K3" s="1547"/>
      <c r="L3" s="1547"/>
      <c r="M3" s="1547"/>
      <c r="N3" s="1547"/>
      <c r="O3" s="1547"/>
      <c r="P3" s="1547"/>
      <c r="Q3" s="1548"/>
    </row>
    <row r="4" spans="1:38" s="390" customFormat="1" ht="18">
      <c r="A4" s="1541" t="s">
        <v>856</v>
      </c>
      <c r="B4" s="1559"/>
      <c r="C4" s="1590"/>
      <c r="D4" s="1590"/>
      <c r="E4" s="1590"/>
      <c r="F4" s="1591"/>
      <c r="G4" s="1592" t="s">
        <v>857</v>
      </c>
      <c r="H4" s="1593"/>
      <c r="I4" s="1594"/>
      <c r="J4" s="1590"/>
      <c r="K4" s="1590"/>
      <c r="L4" s="1590"/>
      <c r="M4" s="1590"/>
      <c r="N4" s="1591"/>
      <c r="O4" s="430" t="s">
        <v>57</v>
      </c>
      <c r="P4" s="1588"/>
      <c r="Q4" s="1589"/>
      <c r="AL4" s="391"/>
    </row>
    <row r="5" spans="1:38" s="390" customFormat="1" ht="18">
      <c r="A5" s="1541" t="s">
        <v>792</v>
      </c>
      <c r="B5" s="1542"/>
      <c r="C5" s="1542"/>
      <c r="D5" s="1542"/>
      <c r="E5" s="1542"/>
      <c r="F5" s="1542"/>
      <c r="G5" s="1542"/>
      <c r="H5" s="1542"/>
      <c r="I5" s="1542"/>
      <c r="J5" s="1542"/>
      <c r="K5" s="1552"/>
      <c r="L5" s="1552"/>
      <c r="M5" s="1552"/>
      <c r="N5" s="1552"/>
      <c r="O5" s="1552"/>
      <c r="P5" s="1552"/>
      <c r="Q5" s="1553"/>
      <c r="AL5" s="391"/>
    </row>
    <row r="6" spans="1:38" s="390" customFormat="1" ht="18">
      <c r="A6" s="1541" t="s">
        <v>793</v>
      </c>
      <c r="B6" s="1542"/>
      <c r="C6" s="1542"/>
      <c r="D6" s="1542"/>
      <c r="E6" s="1552"/>
      <c r="F6" s="1552"/>
      <c r="G6" s="1552"/>
      <c r="H6" s="1552"/>
      <c r="I6" s="1552"/>
      <c r="J6" s="1552"/>
      <c r="K6" s="1552"/>
      <c r="L6" s="1552"/>
      <c r="M6" s="1552"/>
      <c r="N6" s="1552"/>
      <c r="O6" s="1552"/>
      <c r="P6" s="1552"/>
      <c r="Q6" s="1553"/>
      <c r="AL6" s="391"/>
    </row>
    <row r="7" spans="1:38" s="390" customFormat="1" ht="18">
      <c r="A7" s="1541" t="s">
        <v>794</v>
      </c>
      <c r="B7" s="1542"/>
      <c r="C7" s="1542"/>
      <c r="D7" s="1552"/>
      <c r="E7" s="1552"/>
      <c r="F7" s="1552"/>
      <c r="G7" s="1552"/>
      <c r="H7" s="1552"/>
      <c r="I7" s="1552"/>
      <c r="J7" s="1552"/>
      <c r="K7" s="1552"/>
      <c r="L7" s="1552"/>
      <c r="M7" s="1552"/>
      <c r="N7" s="1552"/>
      <c r="O7" s="1552"/>
      <c r="P7" s="1552"/>
      <c r="Q7" s="1553"/>
      <c r="AL7" s="391"/>
    </row>
    <row r="8" spans="1:38" s="390" customFormat="1" ht="18">
      <c r="A8" s="1541" t="s">
        <v>864</v>
      </c>
      <c r="B8" s="1542"/>
      <c r="C8" s="1542"/>
      <c r="D8" s="1542"/>
      <c r="E8" s="1542"/>
      <c r="F8" s="1542"/>
      <c r="G8" s="1542"/>
      <c r="H8" s="425"/>
      <c r="I8" s="425" t="s">
        <v>33</v>
      </c>
      <c r="J8" s="425"/>
      <c r="K8" s="425" t="s">
        <v>34</v>
      </c>
      <c r="L8" s="425"/>
      <c r="M8" s="425"/>
      <c r="N8" s="425"/>
      <c r="O8" s="425"/>
      <c r="P8" s="425"/>
      <c r="Q8" s="426"/>
      <c r="AL8" s="391"/>
    </row>
    <row r="9" spans="1:38" s="390" customFormat="1" ht="18">
      <c r="A9" s="1541" t="s">
        <v>795</v>
      </c>
      <c r="B9" s="1542"/>
      <c r="C9" s="1542"/>
      <c r="D9" s="1542"/>
      <c r="E9" s="1542"/>
      <c r="F9" s="1542"/>
      <c r="G9" s="1552"/>
      <c r="H9" s="1552"/>
      <c r="I9" s="1552"/>
      <c r="J9" s="1552"/>
      <c r="K9" s="1552"/>
      <c r="L9" s="1552"/>
      <c r="M9" s="1552"/>
      <c r="N9" s="1552"/>
      <c r="O9" s="1552"/>
      <c r="P9" s="1552"/>
      <c r="Q9" s="1553"/>
      <c r="AL9" s="391"/>
    </row>
    <row r="10" spans="1:38" s="390" customFormat="1" ht="18">
      <c r="A10" s="1541" t="s">
        <v>796</v>
      </c>
      <c r="B10" s="1542"/>
      <c r="C10" s="1542"/>
      <c r="D10" s="1542"/>
      <c r="E10" s="1542"/>
      <c r="F10" s="1542"/>
      <c r="G10" s="1542"/>
      <c r="H10" s="1552"/>
      <c r="I10" s="1552"/>
      <c r="J10" s="1552"/>
      <c r="K10" s="1552"/>
      <c r="L10" s="1552"/>
      <c r="M10" s="1552"/>
      <c r="N10" s="1552"/>
      <c r="O10" s="1552"/>
      <c r="P10" s="1552"/>
      <c r="Q10" s="1553"/>
      <c r="AL10" s="391"/>
    </row>
    <row r="11" spans="1:38" s="390" customFormat="1" ht="18">
      <c r="A11" s="1541" t="s">
        <v>865</v>
      </c>
      <c r="B11" s="1542"/>
      <c r="C11" s="1542"/>
      <c r="D11" s="1542"/>
      <c r="E11" s="1542"/>
      <c r="F11" s="1542"/>
      <c r="G11" s="1542"/>
      <c r="H11" s="1542"/>
      <c r="I11" s="1542"/>
      <c r="J11" s="425"/>
      <c r="K11" s="425" t="s">
        <v>33</v>
      </c>
      <c r="L11" s="425"/>
      <c r="M11" s="425" t="s">
        <v>34</v>
      </c>
      <c r="N11" s="425"/>
      <c r="O11" s="425"/>
      <c r="P11" s="425"/>
      <c r="Q11" s="426"/>
      <c r="AL11" s="391"/>
    </row>
    <row r="12" spans="1:38" s="390" customFormat="1" ht="18">
      <c r="A12" s="1541" t="s">
        <v>797</v>
      </c>
      <c r="B12" s="1542"/>
      <c r="C12" s="1542"/>
      <c r="D12" s="1542"/>
      <c r="E12" s="1542"/>
      <c r="F12" s="1542"/>
      <c r="G12" s="425"/>
      <c r="H12" s="425" t="s">
        <v>33</v>
      </c>
      <c r="I12" s="425"/>
      <c r="J12" s="425" t="s">
        <v>34</v>
      </c>
      <c r="K12" s="425"/>
      <c r="L12" s="425"/>
      <c r="M12" s="425"/>
      <c r="N12" s="425"/>
      <c r="O12" s="425"/>
      <c r="P12" s="425"/>
      <c r="Q12" s="426"/>
      <c r="AL12" s="391"/>
    </row>
    <row r="13" spans="1:38" s="390" customFormat="1" ht="18" customHeight="1">
      <c r="A13" s="1554" t="s">
        <v>798</v>
      </c>
      <c r="B13" s="1555"/>
      <c r="C13" s="1555"/>
      <c r="D13" s="1556"/>
      <c r="E13" s="1556"/>
      <c r="F13" s="1556"/>
      <c r="G13" s="1556"/>
      <c r="H13" s="1556"/>
      <c r="I13" s="1556"/>
      <c r="J13" s="1556"/>
      <c r="K13" s="1556"/>
      <c r="L13" s="1556"/>
      <c r="M13" s="1556"/>
      <c r="N13" s="1556"/>
      <c r="O13" s="1556"/>
      <c r="P13" s="1556"/>
      <c r="Q13" s="1557"/>
      <c r="AL13" s="391"/>
    </row>
    <row r="14" spans="1:38" ht="18">
      <c r="A14" s="1546" t="s">
        <v>799</v>
      </c>
      <c r="B14" s="1547"/>
      <c r="C14" s="1547"/>
      <c r="D14" s="1547"/>
      <c r="E14" s="1547"/>
      <c r="F14" s="1547"/>
      <c r="G14" s="1547"/>
      <c r="H14" s="1547"/>
      <c r="I14" s="1547"/>
      <c r="J14" s="1548"/>
      <c r="K14" s="1546" t="s">
        <v>860</v>
      </c>
      <c r="L14" s="1547"/>
      <c r="M14" s="1547"/>
      <c r="N14" s="1547"/>
      <c r="O14" s="1547"/>
      <c r="P14" s="1547"/>
      <c r="Q14" s="1548"/>
    </row>
    <row r="15" spans="1:38" s="390" customFormat="1" ht="18">
      <c r="A15" s="1543" t="s">
        <v>800</v>
      </c>
      <c r="B15" s="1544"/>
      <c r="C15" s="1545"/>
      <c r="D15" s="1549"/>
      <c r="E15" s="1550"/>
      <c r="F15" s="1550"/>
      <c r="G15" s="1550"/>
      <c r="H15" s="1550"/>
      <c r="I15" s="1550"/>
      <c r="J15" s="1551"/>
      <c r="K15" s="1541" t="s">
        <v>861</v>
      </c>
      <c r="L15" s="1542"/>
      <c r="M15" s="1542"/>
      <c r="N15" s="1558"/>
      <c r="O15" s="1558"/>
      <c r="P15" s="1542" t="s">
        <v>859</v>
      </c>
      <c r="Q15" s="1559"/>
      <c r="AL15" s="391"/>
    </row>
    <row r="16" spans="1:38" s="390" customFormat="1" ht="18">
      <c r="A16" s="1595" t="s">
        <v>801</v>
      </c>
      <c r="B16" s="1596"/>
      <c r="C16" s="1597"/>
      <c r="D16" s="1549"/>
      <c r="E16" s="1550"/>
      <c r="F16" s="1550"/>
      <c r="G16" s="1550"/>
      <c r="H16" s="1550"/>
      <c r="I16" s="1550"/>
      <c r="J16" s="1551"/>
      <c r="K16" s="1541" t="s">
        <v>862</v>
      </c>
      <c r="L16" s="1542"/>
      <c r="M16" s="1542"/>
      <c r="N16" s="1558"/>
      <c r="O16" s="1558"/>
      <c r="P16" s="1542" t="s">
        <v>863</v>
      </c>
      <c r="Q16" s="1559"/>
      <c r="S16" s="394"/>
      <c r="AL16" s="391"/>
    </row>
    <row r="17" spans="1:38" ht="18">
      <c r="A17" s="1546" t="s">
        <v>802</v>
      </c>
      <c r="B17" s="1547"/>
      <c r="C17" s="1547"/>
      <c r="D17" s="1547"/>
      <c r="E17" s="1547"/>
      <c r="F17" s="1547"/>
      <c r="G17" s="1547"/>
      <c r="H17" s="1547"/>
      <c r="I17" s="1547"/>
      <c r="J17" s="1547"/>
      <c r="K17" s="1547"/>
      <c r="L17" s="1547"/>
      <c r="M17" s="1547"/>
      <c r="N17" s="1547"/>
      <c r="O17" s="1547"/>
      <c r="P17" s="1547"/>
      <c r="Q17" s="1548"/>
      <c r="S17" s="389"/>
      <c r="T17" s="389"/>
      <c r="U17" s="389"/>
      <c r="V17" s="389"/>
      <c r="W17" s="389"/>
      <c r="X17" s="389"/>
      <c r="Y17" s="389"/>
      <c r="Z17" s="389"/>
      <c r="AA17" s="389"/>
    </row>
    <row r="18" spans="1:38" ht="18">
      <c r="A18" s="1541" t="s">
        <v>866</v>
      </c>
      <c r="B18" s="1542"/>
      <c r="C18" s="1542"/>
      <c r="D18" s="1542"/>
      <c r="E18" s="1542"/>
      <c r="F18" s="425"/>
      <c r="G18" s="429" t="s">
        <v>562</v>
      </c>
      <c r="H18" s="427"/>
      <c r="I18" s="425" t="s">
        <v>306</v>
      </c>
      <c r="J18" s="427"/>
      <c r="K18" s="425" t="s">
        <v>307</v>
      </c>
      <c r="L18" s="425"/>
      <c r="M18" s="425"/>
      <c r="N18" s="425" t="s">
        <v>280</v>
      </c>
      <c r="O18" s="425"/>
      <c r="P18" s="425"/>
      <c r="Q18" s="426"/>
      <c r="S18" s="389"/>
      <c r="T18" s="389"/>
      <c r="U18" s="389"/>
      <c r="V18" s="389"/>
      <c r="W18" s="389"/>
      <c r="X18" s="389"/>
      <c r="Y18" s="389"/>
      <c r="Z18" s="389"/>
      <c r="AA18" s="389"/>
    </row>
    <row r="19" spans="1:38" ht="18">
      <c r="A19" s="1541" t="s">
        <v>867</v>
      </c>
      <c r="B19" s="1542"/>
      <c r="C19" s="1542"/>
      <c r="D19" s="1542"/>
      <c r="E19" s="1542"/>
      <c r="F19" s="1542"/>
      <c r="G19" s="425"/>
      <c r="H19" s="425" t="s">
        <v>33</v>
      </c>
      <c r="I19" s="425"/>
      <c r="J19" s="425" t="s">
        <v>34</v>
      </c>
      <c r="K19" s="425"/>
      <c r="L19" s="425"/>
      <c r="M19" s="425"/>
      <c r="N19" s="425"/>
      <c r="O19" s="425"/>
      <c r="P19" s="425"/>
      <c r="Q19" s="426"/>
      <c r="S19" s="389"/>
      <c r="T19" s="389"/>
      <c r="U19" s="389"/>
      <c r="V19" s="389"/>
      <c r="W19" s="389"/>
      <c r="X19" s="389"/>
      <c r="Y19" s="389"/>
      <c r="Z19" s="389"/>
      <c r="AA19" s="389"/>
    </row>
    <row r="20" spans="1:38" s="390" customFormat="1" ht="18" customHeight="1">
      <c r="A20" s="1554" t="s">
        <v>30</v>
      </c>
      <c r="B20" s="1555"/>
      <c r="C20" s="1556"/>
      <c r="D20" s="1556"/>
      <c r="E20" s="1556"/>
      <c r="F20" s="1556"/>
      <c r="G20" s="1556"/>
      <c r="H20" s="1556"/>
      <c r="I20" s="1556"/>
      <c r="J20" s="1556"/>
      <c r="K20" s="1556"/>
      <c r="L20" s="1556"/>
      <c r="M20" s="1556"/>
      <c r="N20" s="1556"/>
      <c r="O20" s="1556"/>
      <c r="P20" s="1556"/>
      <c r="Q20" s="1557"/>
      <c r="S20" s="394"/>
      <c r="AL20" s="391"/>
    </row>
    <row r="21" spans="1:38" ht="18">
      <c r="A21" s="1598" t="s">
        <v>870</v>
      </c>
      <c r="B21" s="1599"/>
      <c r="C21" s="1599"/>
      <c r="D21" s="1599"/>
      <c r="E21" s="1599"/>
      <c r="F21" s="1599"/>
      <c r="G21" s="1599"/>
      <c r="H21" s="1599"/>
      <c r="I21" s="1599"/>
      <c r="J21" s="1599"/>
      <c r="K21" s="1599"/>
      <c r="L21" s="1599"/>
      <c r="M21" s="1599"/>
      <c r="N21" s="1599"/>
      <c r="O21" s="1599"/>
      <c r="P21" s="1599"/>
      <c r="Q21" s="1600"/>
      <c r="S21" s="393"/>
      <c r="U21" s="395"/>
      <c r="V21" s="395"/>
      <c r="W21" s="395"/>
      <c r="X21" s="395"/>
      <c r="Z21" s="393"/>
      <c r="AA21" s="393"/>
      <c r="AB21" s="389"/>
      <c r="AC21" s="389"/>
      <c r="AE21" s="389"/>
      <c r="AL21" s="393"/>
    </row>
    <row r="22" spans="1:38" s="392" customFormat="1" ht="18">
      <c r="A22" s="1601" t="s">
        <v>803</v>
      </c>
      <c r="B22" s="1602"/>
      <c r="C22" s="1602"/>
      <c r="D22" s="1602"/>
      <c r="E22" s="1602"/>
      <c r="F22" s="1602"/>
      <c r="G22" s="1602"/>
      <c r="H22" s="1602"/>
      <c r="I22" s="1603"/>
      <c r="J22" s="1601" t="s">
        <v>804</v>
      </c>
      <c r="K22" s="1602"/>
      <c r="L22" s="1602"/>
      <c r="M22" s="1602"/>
      <c r="N22" s="1602"/>
      <c r="O22" s="1602"/>
      <c r="P22" s="1602"/>
      <c r="Q22" s="1603"/>
      <c r="S22" s="393"/>
      <c r="U22" s="395"/>
      <c r="V22" s="395"/>
      <c r="W22" s="395"/>
      <c r="X22" s="395"/>
      <c r="Z22" s="393"/>
      <c r="AA22" s="393"/>
      <c r="AB22" s="393"/>
      <c r="AC22" s="393"/>
      <c r="AE22" s="393"/>
      <c r="AL22" s="393"/>
    </row>
    <row r="23" spans="1:38" ht="18">
      <c r="A23" s="1565" t="s">
        <v>805</v>
      </c>
      <c r="B23" s="1565"/>
      <c r="C23" s="1565"/>
      <c r="D23" s="1565"/>
      <c r="E23" s="1565"/>
      <c r="F23" s="1565"/>
      <c r="G23" s="1565"/>
      <c r="H23" s="1565"/>
      <c r="I23" s="1565"/>
      <c r="J23" s="1566" t="s">
        <v>806</v>
      </c>
      <c r="K23" s="1566"/>
      <c r="L23" s="1566"/>
      <c r="M23" s="1566"/>
      <c r="N23" s="1566"/>
      <c r="O23" s="1566"/>
      <c r="P23" s="1566"/>
      <c r="Q23" s="1566"/>
      <c r="S23" s="389"/>
      <c r="T23" s="396" t="s">
        <v>807</v>
      </c>
      <c r="U23" s="397"/>
      <c r="V23" s="397"/>
      <c r="W23" s="397"/>
      <c r="X23" s="397"/>
      <c r="Y23" s="396" t="s">
        <v>808</v>
      </c>
      <c r="Z23" s="389"/>
      <c r="AA23" s="389"/>
      <c r="AB23" s="389"/>
      <c r="AC23" s="389"/>
      <c r="AE23" s="389"/>
      <c r="AL23" s="393"/>
    </row>
    <row r="24" spans="1:38" ht="18">
      <c r="A24" s="1562" t="s">
        <v>880</v>
      </c>
      <c r="B24" s="1563"/>
      <c r="C24" s="1563"/>
      <c r="D24" s="1563"/>
      <c r="E24" s="1563"/>
      <c r="F24" s="1563"/>
      <c r="G24" s="1563"/>
      <c r="H24" s="1563"/>
      <c r="I24" s="1564"/>
      <c r="J24" s="1562" t="s">
        <v>880</v>
      </c>
      <c r="K24" s="1563"/>
      <c r="L24" s="1563"/>
      <c r="M24" s="1563"/>
      <c r="N24" s="1563"/>
      <c r="O24" s="1563"/>
      <c r="P24" s="1563"/>
      <c r="Q24" s="1564"/>
      <c r="S24" s="389"/>
      <c r="T24" s="398" t="s">
        <v>809</v>
      </c>
      <c r="U24" s="397"/>
      <c r="V24" s="397"/>
      <c r="W24" s="397"/>
      <c r="X24" s="397"/>
      <c r="Y24" s="395" t="s">
        <v>809</v>
      </c>
      <c r="Z24" s="389"/>
      <c r="AA24" s="389"/>
      <c r="AB24" s="389"/>
      <c r="AC24" s="389"/>
      <c r="AE24" s="389"/>
      <c r="AL24" s="393"/>
    </row>
    <row r="25" spans="1:38" ht="18">
      <c r="A25" s="1541" t="s">
        <v>810</v>
      </c>
      <c r="B25" s="1542"/>
      <c r="C25" s="1542"/>
      <c r="D25" s="1559"/>
      <c r="E25" s="1561"/>
      <c r="F25" s="1552"/>
      <c r="G25" s="1552"/>
      <c r="H25" s="1552"/>
      <c r="I25" s="1553"/>
      <c r="J25" s="1567" t="s">
        <v>810</v>
      </c>
      <c r="K25" s="1568"/>
      <c r="L25" s="1569"/>
      <c r="M25" s="1570"/>
      <c r="N25" s="1570"/>
      <c r="O25" s="1570"/>
      <c r="P25" s="1570"/>
      <c r="Q25" s="1571"/>
      <c r="S25" s="389"/>
      <c r="T25" s="398" t="s">
        <v>811</v>
      </c>
      <c r="U25" s="397"/>
      <c r="V25" s="397"/>
      <c r="W25" s="397"/>
      <c r="X25" s="397"/>
      <c r="Y25" s="397" t="s">
        <v>812</v>
      </c>
      <c r="Z25" s="389"/>
      <c r="AA25" s="389"/>
      <c r="AB25" s="389"/>
      <c r="AC25" s="389"/>
      <c r="AE25" s="389"/>
      <c r="AL25" s="393"/>
    </row>
    <row r="26" spans="1:38" ht="18">
      <c r="A26" s="1541" t="s">
        <v>872</v>
      </c>
      <c r="B26" s="1542"/>
      <c r="C26" s="1542"/>
      <c r="D26" s="1559"/>
      <c r="E26" s="1561"/>
      <c r="F26" s="1552"/>
      <c r="G26" s="1552"/>
      <c r="H26" s="1552"/>
      <c r="I26" s="1553"/>
      <c r="J26" s="1541" t="s">
        <v>872</v>
      </c>
      <c r="K26" s="1542"/>
      <c r="L26" s="1559"/>
      <c r="M26" s="1552"/>
      <c r="N26" s="1552"/>
      <c r="O26" s="1552"/>
      <c r="P26" s="1552"/>
      <c r="Q26" s="1553"/>
      <c r="R26" s="399"/>
      <c r="S26" s="389"/>
      <c r="T26" s="398" t="s">
        <v>813</v>
      </c>
      <c r="U26" s="397"/>
      <c r="V26" s="397"/>
      <c r="W26" s="397"/>
      <c r="X26" s="397"/>
      <c r="Y26" s="397" t="s">
        <v>814</v>
      </c>
      <c r="Z26" s="389"/>
      <c r="AA26" s="389"/>
      <c r="AB26" s="389"/>
      <c r="AC26" s="389"/>
      <c r="AE26" s="389"/>
      <c r="AL26" s="393"/>
    </row>
    <row r="27" spans="1:38" ht="18">
      <c r="A27" s="1554" t="s">
        <v>815</v>
      </c>
      <c r="B27" s="1555"/>
      <c r="C27" s="1555"/>
      <c r="D27" s="1560"/>
      <c r="E27" s="1561"/>
      <c r="F27" s="1552"/>
      <c r="G27" s="1552"/>
      <c r="H27" s="1552"/>
      <c r="I27" s="1553"/>
      <c r="J27" s="1541" t="s">
        <v>815</v>
      </c>
      <c r="K27" s="1542"/>
      <c r="L27" s="1559"/>
      <c r="M27" s="1552"/>
      <c r="N27" s="1552"/>
      <c r="O27" s="1552"/>
      <c r="P27" s="1552"/>
      <c r="Q27" s="1553"/>
      <c r="R27" s="400"/>
      <c r="S27" s="389"/>
      <c r="T27" s="398" t="s">
        <v>873</v>
      </c>
      <c r="U27" s="397"/>
      <c r="V27" s="397"/>
      <c r="W27" s="397"/>
      <c r="X27" s="397"/>
      <c r="Y27" s="397" t="s">
        <v>816</v>
      </c>
      <c r="Z27" s="389"/>
      <c r="AA27" s="389"/>
      <c r="AB27" s="389"/>
      <c r="AC27" s="389"/>
      <c r="AE27" s="389"/>
    </row>
    <row r="28" spans="1:38" ht="18">
      <c r="A28" s="1554" t="s">
        <v>874</v>
      </c>
      <c r="B28" s="1555"/>
      <c r="C28" s="1555"/>
      <c r="D28" s="1560"/>
      <c r="E28" s="1561"/>
      <c r="F28" s="1552"/>
      <c r="G28" s="1552"/>
      <c r="H28" s="1552"/>
      <c r="I28" s="1553"/>
      <c r="J28" s="1554" t="s">
        <v>874</v>
      </c>
      <c r="K28" s="1555"/>
      <c r="L28" s="1560"/>
      <c r="M28" s="1572"/>
      <c r="N28" s="1572"/>
      <c r="O28" s="1572"/>
      <c r="P28" s="1572"/>
      <c r="Q28" s="1573"/>
      <c r="R28" s="401"/>
      <c r="S28" s="389"/>
      <c r="T28" s="397" t="s">
        <v>67</v>
      </c>
      <c r="U28" s="397"/>
      <c r="V28" s="397"/>
      <c r="W28" s="397"/>
      <c r="X28" s="397"/>
      <c r="Y28" s="397" t="s">
        <v>817</v>
      </c>
      <c r="Z28" s="389"/>
      <c r="AA28" s="389"/>
      <c r="AB28" s="389"/>
      <c r="AC28" s="389"/>
      <c r="AE28" s="389"/>
    </row>
    <row r="29" spans="1:38" ht="18">
      <c r="A29" s="1541" t="s">
        <v>818</v>
      </c>
      <c r="B29" s="1542"/>
      <c r="C29" s="1542"/>
      <c r="D29" s="1559"/>
      <c r="E29" s="1561"/>
      <c r="F29" s="1552"/>
      <c r="G29" s="1552"/>
      <c r="H29" s="1552"/>
      <c r="I29" s="1553"/>
      <c r="J29" s="1579" t="s">
        <v>876</v>
      </c>
      <c r="K29" s="1580"/>
      <c r="L29" s="1580"/>
      <c r="M29" s="1581"/>
      <c r="N29" s="1574"/>
      <c r="O29" s="1572"/>
      <c r="P29" s="1572"/>
      <c r="Q29" s="1573"/>
      <c r="S29" s="389"/>
      <c r="T29" s="397" t="s">
        <v>819</v>
      </c>
      <c r="U29" s="397"/>
      <c r="V29" s="397"/>
      <c r="W29" s="397"/>
      <c r="X29" s="397"/>
      <c r="Y29" s="397" t="s">
        <v>820</v>
      </c>
      <c r="Z29" s="389"/>
      <c r="AA29" s="389"/>
      <c r="AB29" s="389"/>
      <c r="AC29" s="389"/>
      <c r="AE29" s="389"/>
    </row>
    <row r="30" spans="1:38" ht="18">
      <c r="A30" s="402"/>
      <c r="B30" s="1575" t="s">
        <v>821</v>
      </c>
      <c r="C30" s="1575"/>
      <c r="D30" s="1575"/>
      <c r="E30" s="1576"/>
      <c r="F30" s="1576"/>
      <c r="G30" s="1576"/>
      <c r="H30" s="1576"/>
      <c r="I30" s="1577"/>
      <c r="J30" s="402"/>
      <c r="K30" s="1575" t="s">
        <v>822</v>
      </c>
      <c r="L30" s="1575"/>
      <c r="M30" s="1575"/>
      <c r="N30" s="1575"/>
      <c r="O30" s="1575"/>
      <c r="P30" s="1575"/>
      <c r="Q30" s="1578"/>
      <c r="S30" s="389"/>
      <c r="T30" s="397" t="s">
        <v>823</v>
      </c>
      <c r="U30" s="397"/>
      <c r="V30" s="397"/>
      <c r="W30" s="397"/>
      <c r="X30" s="397"/>
      <c r="Y30" s="397" t="s">
        <v>824</v>
      </c>
      <c r="Z30" s="389"/>
      <c r="AA30" s="389"/>
      <c r="AB30" s="389"/>
      <c r="AC30" s="389"/>
      <c r="AE30" s="389"/>
    </row>
    <row r="31" spans="1:38" ht="18">
      <c r="A31" s="403"/>
      <c r="B31" s="1606" t="s">
        <v>825</v>
      </c>
      <c r="C31" s="1606"/>
      <c r="D31" s="1607"/>
      <c r="E31" s="403"/>
      <c r="F31" s="1542" t="s">
        <v>826</v>
      </c>
      <c r="G31" s="1542"/>
      <c r="H31" s="1542"/>
      <c r="I31" s="1559"/>
      <c r="J31" s="404"/>
      <c r="K31" s="1606" t="s">
        <v>827</v>
      </c>
      <c r="L31" s="1606"/>
      <c r="M31" s="1606"/>
      <c r="N31" s="1606"/>
      <c r="O31" s="1606"/>
      <c r="P31" s="1606"/>
      <c r="Q31" s="1607"/>
      <c r="S31" s="389"/>
      <c r="T31" s="397" t="s">
        <v>828</v>
      </c>
      <c r="U31" s="397"/>
      <c r="V31" s="397"/>
      <c r="W31" s="397"/>
      <c r="X31" s="397"/>
      <c r="Y31" s="397" t="s">
        <v>829</v>
      </c>
      <c r="Z31" s="389"/>
      <c r="AA31" s="389"/>
      <c r="AB31" s="389"/>
      <c r="AC31" s="389"/>
      <c r="AE31" s="389"/>
    </row>
    <row r="32" spans="1:38" ht="18">
      <c r="A32" s="1541" t="s">
        <v>868</v>
      </c>
      <c r="B32" s="1542"/>
      <c r="C32" s="1542"/>
      <c r="D32" s="1542"/>
      <c r="E32" s="1542"/>
      <c r="F32" s="1542"/>
      <c r="G32" s="1542"/>
      <c r="H32" s="1542"/>
      <c r="I32" s="1542"/>
      <c r="J32" s="1542"/>
      <c r="K32" s="1542"/>
      <c r="L32" s="1542"/>
      <c r="M32" s="1542"/>
      <c r="N32" s="425"/>
      <c r="O32" s="425" t="s">
        <v>33</v>
      </c>
      <c r="P32" s="425"/>
      <c r="Q32" s="426" t="s">
        <v>34</v>
      </c>
      <c r="S32" s="389"/>
      <c r="T32" s="405"/>
      <c r="U32" s="405"/>
      <c r="V32" s="405"/>
      <c r="W32" s="405"/>
      <c r="X32" s="405"/>
      <c r="Y32" s="405"/>
      <c r="Z32" s="389"/>
      <c r="AA32" s="389"/>
      <c r="AB32" s="389"/>
      <c r="AC32" s="389"/>
      <c r="AD32" s="389"/>
      <c r="AE32" s="389"/>
    </row>
    <row r="33" spans="1:38" ht="18" customHeight="1">
      <c r="A33" s="1541" t="s">
        <v>869</v>
      </c>
      <c r="B33" s="1542"/>
      <c r="C33" s="1542"/>
      <c r="D33" s="1542"/>
      <c r="E33" s="1542"/>
      <c r="F33" s="1542"/>
      <c r="G33" s="1542"/>
      <c r="H33" s="1542"/>
      <c r="I33" s="1542"/>
      <c r="J33" s="425"/>
      <c r="K33" s="425" t="s">
        <v>33</v>
      </c>
      <c r="L33" s="425"/>
      <c r="M33" s="425" t="s">
        <v>34</v>
      </c>
      <c r="N33" s="425"/>
      <c r="O33" s="425" t="s">
        <v>64</v>
      </c>
      <c r="P33" s="425"/>
      <c r="Q33" s="426"/>
      <c r="S33" s="389"/>
      <c r="T33" s="405"/>
      <c r="U33" s="405"/>
      <c r="V33" s="405"/>
      <c r="W33" s="405"/>
      <c r="X33" s="405"/>
      <c r="Y33" s="405"/>
      <c r="Z33" s="389"/>
      <c r="AA33" s="389"/>
      <c r="AB33" s="389"/>
      <c r="AC33" s="389"/>
      <c r="AD33" s="389"/>
      <c r="AE33" s="389"/>
    </row>
    <row r="34" spans="1:38" s="406" customFormat="1" ht="18" customHeight="1">
      <c r="A34" s="1554" t="s">
        <v>798</v>
      </c>
      <c r="B34" s="1555"/>
      <c r="C34" s="1555"/>
      <c r="D34" s="1572"/>
      <c r="E34" s="1572"/>
      <c r="F34" s="1572"/>
      <c r="G34" s="1572"/>
      <c r="H34" s="1572"/>
      <c r="I34" s="1572"/>
      <c r="J34" s="1572"/>
      <c r="K34" s="1572"/>
      <c r="L34" s="1572"/>
      <c r="M34" s="1572"/>
      <c r="N34" s="1572"/>
      <c r="O34" s="1572"/>
      <c r="P34" s="1572"/>
      <c r="Q34" s="1573"/>
      <c r="T34" s="407"/>
      <c r="U34" s="407"/>
      <c r="V34" s="407"/>
      <c r="W34" s="407"/>
      <c r="X34" s="407"/>
      <c r="Y34" s="407"/>
      <c r="AA34" s="408"/>
      <c r="AL34" s="408"/>
    </row>
    <row r="35" spans="1:38" s="409" customFormat="1" ht="36" customHeight="1">
      <c r="A35" s="1592" t="s">
        <v>830</v>
      </c>
      <c r="B35" s="1593"/>
      <c r="C35" s="1594"/>
      <c r="D35" s="1561"/>
      <c r="E35" s="1552"/>
      <c r="F35" s="1552"/>
      <c r="G35" s="1552"/>
      <c r="H35" s="1552"/>
      <c r="I35" s="1553"/>
      <c r="J35" s="1541" t="s">
        <v>831</v>
      </c>
      <c r="K35" s="1542"/>
      <c r="L35" s="1559"/>
      <c r="M35" s="1611"/>
      <c r="N35" s="1590"/>
      <c r="O35" s="1590"/>
      <c r="P35" s="1590"/>
      <c r="Q35" s="1591"/>
      <c r="AL35" s="410"/>
    </row>
    <row r="36" spans="1:38" s="409" customFormat="1" ht="36" customHeight="1">
      <c r="A36" s="1541" t="s">
        <v>832</v>
      </c>
      <c r="B36" s="1542"/>
      <c r="C36" s="1542"/>
      <c r="D36" s="1542"/>
      <c r="E36" s="1559"/>
      <c r="F36" s="1611"/>
      <c r="G36" s="1590"/>
      <c r="H36" s="1590"/>
      <c r="I36" s="1590"/>
      <c r="J36" s="1590"/>
      <c r="K36" s="1590"/>
      <c r="L36" s="1590"/>
      <c r="M36" s="1591"/>
      <c r="N36" s="428" t="s">
        <v>43</v>
      </c>
      <c r="O36" s="1612"/>
      <c r="P36" s="1590"/>
      <c r="Q36" s="1591"/>
      <c r="AL36" s="410"/>
    </row>
    <row r="37" spans="1:38" s="409" customFormat="1" ht="37.35" customHeight="1">
      <c r="A37" s="1608" t="s">
        <v>875</v>
      </c>
      <c r="B37" s="1609"/>
      <c r="C37" s="1609"/>
      <c r="D37" s="1609"/>
      <c r="E37" s="1609"/>
      <c r="F37" s="1609"/>
      <c r="G37" s="1609"/>
      <c r="H37" s="1609"/>
      <c r="I37" s="1609"/>
      <c r="J37" s="1609"/>
      <c r="K37" s="1609"/>
      <c r="L37" s="1609"/>
      <c r="M37" s="1609"/>
      <c r="N37" s="1609"/>
      <c r="O37" s="1609"/>
      <c r="P37" s="1609"/>
      <c r="Q37" s="1610"/>
      <c r="AL37" s="410"/>
    </row>
    <row r="38" spans="1:38" ht="18">
      <c r="A38" s="1604" t="s">
        <v>858</v>
      </c>
      <c r="B38" s="1605"/>
      <c r="C38" s="1605"/>
      <c r="D38" s="1605"/>
      <c r="E38" s="1605"/>
      <c r="F38" s="1605"/>
      <c r="G38" s="1605"/>
      <c r="H38" s="1605"/>
      <c r="I38" s="1605"/>
      <c r="J38" s="1605"/>
      <c r="K38" s="1605"/>
      <c r="L38" s="1605"/>
      <c r="M38" s="1605"/>
      <c r="N38" s="1605"/>
      <c r="O38" s="1605"/>
      <c r="P38" s="1605"/>
      <c r="Q38" s="1605"/>
    </row>
    <row r="39" spans="1:38" ht="24.6" customHeight="1">
      <c r="A39" s="1605"/>
      <c r="B39" s="1605"/>
      <c r="C39" s="1605"/>
      <c r="D39" s="1605"/>
      <c r="E39" s="1605"/>
      <c r="F39" s="1605"/>
      <c r="G39" s="1605"/>
      <c r="H39" s="1605"/>
      <c r="I39" s="1605"/>
      <c r="J39" s="1605"/>
      <c r="K39" s="1605"/>
      <c r="L39" s="1605"/>
      <c r="M39" s="1605"/>
      <c r="N39" s="1605"/>
      <c r="O39" s="1605"/>
      <c r="P39" s="1605"/>
      <c r="Q39" s="1605"/>
    </row>
    <row r="40" spans="1:38" ht="30" customHeight="1">
      <c r="A40" s="411"/>
      <c r="B40" s="411"/>
      <c r="C40" s="411"/>
      <c r="D40" s="411"/>
      <c r="E40" s="411"/>
      <c r="F40" s="411"/>
      <c r="G40" s="411"/>
      <c r="H40" s="411"/>
      <c r="I40" s="411"/>
      <c r="J40" s="411"/>
      <c r="K40" s="411"/>
      <c r="L40" s="411"/>
      <c r="M40" s="411"/>
      <c r="N40" s="411"/>
      <c r="O40" s="411"/>
      <c r="P40" s="411"/>
      <c r="Q40" s="411"/>
    </row>
    <row r="41" spans="1:38" ht="18" customHeight="1">
      <c r="A41" s="1615" t="s">
        <v>833</v>
      </c>
      <c r="B41" s="1615"/>
      <c r="C41" s="1615"/>
      <c r="D41" s="1615"/>
      <c r="E41" s="1615"/>
      <c r="F41" s="1615"/>
      <c r="G41" s="1615"/>
      <c r="H41" s="1615"/>
      <c r="I41" s="1615"/>
      <c r="J41" s="1615"/>
      <c r="K41" s="1615"/>
      <c r="L41" s="1615"/>
      <c r="M41" s="1615"/>
      <c r="N41" s="1615"/>
      <c r="O41" s="1615"/>
      <c r="P41" s="1615"/>
      <c r="Q41" s="1615"/>
    </row>
    <row r="42" spans="1:38" ht="18">
      <c r="A42" s="1615" t="s">
        <v>834</v>
      </c>
      <c r="B42" s="1615"/>
      <c r="C42" s="1615"/>
      <c r="D42" s="1615"/>
      <c r="E42" s="1615"/>
      <c r="F42" s="1615"/>
      <c r="G42" s="1615"/>
      <c r="H42" s="1615"/>
      <c r="I42" s="1615"/>
      <c r="J42" s="1615"/>
      <c r="K42" s="1615"/>
      <c r="L42" s="1615"/>
      <c r="M42" s="1615"/>
      <c r="N42" s="1615"/>
      <c r="O42" s="1615"/>
      <c r="P42" s="1615"/>
      <c r="Q42" s="1615"/>
      <c r="R42" s="389"/>
    </row>
    <row r="43" spans="1:38" ht="30.6" customHeight="1">
      <c r="A43" s="412"/>
      <c r="B43" s="1614" t="s">
        <v>835</v>
      </c>
      <c r="C43" s="1614"/>
      <c r="D43" s="1614"/>
      <c r="E43" s="1614"/>
      <c r="F43" s="1614"/>
      <c r="G43" s="1614"/>
      <c r="H43" s="1614"/>
      <c r="I43" s="1614"/>
      <c r="J43" s="1614"/>
      <c r="K43" s="1614"/>
      <c r="L43" s="1614"/>
      <c r="M43" s="1614"/>
      <c r="N43" s="1614"/>
      <c r="O43" s="1614"/>
      <c r="P43" s="1614"/>
      <c r="Q43" s="1614"/>
      <c r="R43" s="389"/>
    </row>
    <row r="44" spans="1:38" ht="18">
      <c r="A44" s="412"/>
      <c r="B44" s="397" t="s">
        <v>836</v>
      </c>
      <c r="C44" s="413"/>
      <c r="D44" s="413"/>
      <c r="E44" s="413"/>
      <c r="F44" s="413"/>
      <c r="G44" s="413"/>
      <c r="H44" s="413"/>
      <c r="I44" s="413"/>
      <c r="J44" s="413"/>
      <c r="K44" s="413"/>
      <c r="L44" s="413"/>
      <c r="M44" s="413"/>
      <c r="N44" s="413"/>
      <c r="O44" s="413"/>
      <c r="P44" s="413"/>
      <c r="Q44" s="413"/>
      <c r="R44" s="389"/>
    </row>
    <row r="45" spans="1:38" ht="18">
      <c r="A45" s="412"/>
      <c r="B45" s="413" t="s">
        <v>837</v>
      </c>
      <c r="C45" s="413"/>
      <c r="D45" s="413"/>
      <c r="E45" s="413"/>
      <c r="F45" s="413"/>
      <c r="G45" s="413"/>
      <c r="H45" s="413"/>
      <c r="I45" s="413"/>
      <c r="J45" s="413"/>
      <c r="K45" s="413"/>
      <c r="L45" s="413"/>
      <c r="M45" s="413"/>
      <c r="N45" s="413"/>
      <c r="O45" s="413"/>
      <c r="P45" s="413"/>
      <c r="Q45" s="413"/>
      <c r="R45" s="389"/>
    </row>
    <row r="46" spans="1:38" ht="18">
      <c r="A46" s="412"/>
      <c r="B46" s="413" t="s">
        <v>838</v>
      </c>
      <c r="C46" s="413"/>
      <c r="D46" s="413"/>
      <c r="E46" s="413"/>
      <c r="F46" s="413"/>
      <c r="G46" s="413"/>
      <c r="H46" s="413"/>
      <c r="I46" s="413"/>
      <c r="J46" s="413"/>
      <c r="K46" s="413"/>
      <c r="L46" s="413"/>
      <c r="M46" s="413"/>
      <c r="N46" s="413"/>
      <c r="O46" s="413"/>
      <c r="P46" s="413"/>
      <c r="Q46" s="413"/>
      <c r="R46" s="389"/>
    </row>
    <row r="47" spans="1:38" ht="18">
      <c r="A47" s="412"/>
      <c r="B47" s="413" t="s">
        <v>839</v>
      </c>
      <c r="C47" s="413"/>
      <c r="D47" s="413"/>
      <c r="E47" s="413"/>
      <c r="F47" s="413"/>
      <c r="G47" s="413"/>
      <c r="H47" s="413"/>
      <c r="I47" s="413"/>
      <c r="J47" s="413"/>
      <c r="K47" s="413"/>
      <c r="L47" s="413"/>
      <c r="M47" s="413"/>
      <c r="N47" s="413"/>
      <c r="O47" s="413"/>
      <c r="P47" s="413"/>
      <c r="Q47" s="413"/>
      <c r="R47" s="389"/>
    </row>
    <row r="48" spans="1:38" ht="18">
      <c r="A48" s="412"/>
      <c r="B48" s="413" t="s">
        <v>840</v>
      </c>
      <c r="C48" s="413"/>
      <c r="D48" s="413"/>
      <c r="E48" s="413"/>
      <c r="F48" s="413"/>
      <c r="G48" s="413"/>
      <c r="H48" s="413"/>
      <c r="I48" s="413"/>
      <c r="J48" s="413"/>
      <c r="K48" s="413"/>
      <c r="L48" s="413"/>
      <c r="M48" s="413"/>
      <c r="N48" s="413"/>
      <c r="O48" s="413"/>
      <c r="P48" s="413"/>
      <c r="Q48" s="413"/>
      <c r="R48" s="389"/>
    </row>
    <row r="49" spans="1:38" ht="18">
      <c r="A49" s="412"/>
      <c r="B49" s="413" t="s">
        <v>841</v>
      </c>
      <c r="C49" s="413"/>
      <c r="D49" s="413"/>
      <c r="E49" s="413"/>
      <c r="F49" s="413"/>
      <c r="G49" s="413"/>
      <c r="H49" s="413"/>
      <c r="I49" s="413"/>
      <c r="J49" s="413"/>
      <c r="K49" s="413"/>
      <c r="L49" s="413"/>
      <c r="M49" s="413"/>
      <c r="N49" s="413"/>
      <c r="O49" s="413"/>
      <c r="P49" s="413"/>
      <c r="Q49" s="413"/>
      <c r="R49" s="389"/>
    </row>
    <row r="50" spans="1:38" ht="31.65" customHeight="1">
      <c r="A50" s="412"/>
      <c r="B50" s="1616" t="s">
        <v>842</v>
      </c>
      <c r="C50" s="1616"/>
      <c r="D50" s="1616"/>
      <c r="E50" s="1616"/>
      <c r="F50" s="1616"/>
      <c r="G50" s="1616"/>
      <c r="H50" s="1616"/>
      <c r="I50" s="1616"/>
      <c r="J50" s="1616"/>
      <c r="K50" s="1616"/>
      <c r="L50" s="1616"/>
      <c r="M50" s="1616"/>
      <c r="N50" s="1616"/>
      <c r="O50" s="1616"/>
      <c r="P50" s="1616"/>
      <c r="Q50" s="1616"/>
      <c r="R50" s="389"/>
    </row>
    <row r="51" spans="1:38" ht="18">
      <c r="A51" s="412"/>
      <c r="B51" s="413" t="s">
        <v>843</v>
      </c>
      <c r="C51" s="413"/>
      <c r="D51" s="413"/>
      <c r="E51" s="413"/>
      <c r="F51" s="413"/>
      <c r="G51" s="413"/>
      <c r="H51" s="413"/>
      <c r="I51" s="413"/>
      <c r="J51" s="413"/>
      <c r="K51" s="413"/>
      <c r="L51" s="413"/>
      <c r="M51" s="413"/>
      <c r="N51" s="413"/>
      <c r="O51" s="413"/>
      <c r="P51" s="413"/>
      <c r="Q51" s="413"/>
      <c r="R51" s="389"/>
    </row>
    <row r="52" spans="1:38" ht="18">
      <c r="A52" s="412"/>
      <c r="B52" s="413" t="s">
        <v>844</v>
      </c>
      <c r="C52" s="413"/>
      <c r="D52" s="413"/>
      <c r="E52" s="413"/>
      <c r="F52" s="413"/>
      <c r="G52" s="413"/>
      <c r="H52" s="413"/>
      <c r="I52" s="413"/>
      <c r="J52" s="413"/>
      <c r="K52" s="413"/>
      <c r="L52" s="413"/>
      <c r="M52" s="413"/>
      <c r="N52" s="413"/>
      <c r="O52" s="413"/>
      <c r="P52" s="413"/>
      <c r="Q52" s="413"/>
      <c r="R52" s="389"/>
    </row>
    <row r="53" spans="1:38" ht="18">
      <c r="A53" s="412"/>
      <c r="B53" s="413" t="s">
        <v>845</v>
      </c>
      <c r="C53" s="413"/>
      <c r="D53" s="413"/>
      <c r="E53" s="413"/>
      <c r="F53" s="413"/>
      <c r="G53" s="413"/>
      <c r="H53" s="413"/>
      <c r="I53" s="413"/>
      <c r="J53" s="413"/>
      <c r="K53" s="413"/>
      <c r="L53" s="413"/>
      <c r="M53" s="413"/>
      <c r="N53" s="413"/>
      <c r="O53" s="413"/>
      <c r="P53" s="413"/>
      <c r="Q53" s="413"/>
      <c r="R53" s="389"/>
    </row>
    <row r="54" spans="1:38" ht="18">
      <c r="A54" s="412"/>
      <c r="B54" s="413" t="s">
        <v>846</v>
      </c>
      <c r="C54" s="413"/>
      <c r="D54" s="413"/>
      <c r="E54" s="413"/>
      <c r="F54" s="413"/>
      <c r="G54" s="413"/>
      <c r="H54" s="413"/>
      <c r="I54" s="413"/>
      <c r="J54" s="413"/>
      <c r="K54" s="413"/>
      <c r="L54" s="413"/>
      <c r="M54" s="413"/>
      <c r="N54" s="413"/>
      <c r="O54" s="413"/>
      <c r="P54" s="413"/>
      <c r="Q54" s="413"/>
      <c r="R54" s="389"/>
    </row>
    <row r="55" spans="1:38" ht="18">
      <c r="A55" s="414"/>
      <c r="B55" s="413" t="s">
        <v>847</v>
      </c>
      <c r="C55" s="413"/>
      <c r="D55" s="413"/>
      <c r="E55" s="413"/>
      <c r="F55" s="413"/>
      <c r="G55" s="413"/>
      <c r="H55" s="413"/>
      <c r="I55" s="413"/>
      <c r="J55" s="413"/>
      <c r="K55" s="413"/>
      <c r="L55" s="413"/>
      <c r="M55" s="413"/>
      <c r="N55" s="413"/>
      <c r="O55" s="413"/>
      <c r="P55" s="413"/>
      <c r="Q55" s="413"/>
      <c r="R55" s="389"/>
    </row>
    <row r="56" spans="1:38" ht="18">
      <c r="A56" s="414"/>
      <c r="B56" s="413" t="s">
        <v>848</v>
      </c>
      <c r="C56" s="413"/>
      <c r="D56" s="413"/>
      <c r="E56" s="413"/>
      <c r="F56" s="413"/>
      <c r="G56" s="413"/>
      <c r="H56" s="413"/>
      <c r="I56" s="413"/>
      <c r="J56" s="413"/>
      <c r="K56" s="413"/>
      <c r="L56" s="413"/>
      <c r="M56" s="413"/>
      <c r="N56" s="413"/>
      <c r="O56" s="413"/>
      <c r="P56" s="413"/>
      <c r="Q56" s="413"/>
      <c r="R56" s="389"/>
    </row>
    <row r="57" spans="1:38" ht="18">
      <c r="A57" s="414"/>
      <c r="B57" s="415" t="s">
        <v>849</v>
      </c>
      <c r="C57" s="413"/>
      <c r="D57" s="413"/>
      <c r="E57" s="413"/>
      <c r="F57" s="413"/>
      <c r="G57" s="413"/>
      <c r="H57" s="413"/>
      <c r="I57" s="413"/>
      <c r="J57" s="413"/>
      <c r="K57" s="413"/>
      <c r="L57" s="413"/>
      <c r="M57" s="413"/>
      <c r="N57" s="413"/>
      <c r="O57" s="413"/>
      <c r="P57" s="413"/>
      <c r="Q57" s="413"/>
      <c r="R57" s="389"/>
    </row>
    <row r="58" spans="1:38" ht="18">
      <c r="A58" s="414"/>
      <c r="B58" s="413" t="s">
        <v>850</v>
      </c>
      <c r="C58" s="413"/>
      <c r="D58" s="413"/>
      <c r="E58" s="413"/>
      <c r="F58" s="413"/>
      <c r="G58" s="413"/>
      <c r="H58" s="413"/>
      <c r="I58" s="413"/>
      <c r="J58" s="413"/>
      <c r="K58" s="413"/>
      <c r="L58" s="413"/>
      <c r="M58" s="413"/>
      <c r="N58" s="413"/>
      <c r="O58" s="413"/>
      <c r="P58" s="413"/>
      <c r="Q58" s="413"/>
      <c r="R58" s="389"/>
    </row>
    <row r="59" spans="1:38" ht="33" customHeight="1">
      <c r="A59" s="414"/>
      <c r="B59" s="1616" t="s">
        <v>851</v>
      </c>
      <c r="C59" s="1616"/>
      <c r="D59" s="1616"/>
      <c r="E59" s="1616"/>
      <c r="F59" s="1616"/>
      <c r="G59" s="1616"/>
      <c r="H59" s="1616"/>
      <c r="I59" s="1616"/>
      <c r="J59" s="1616"/>
      <c r="K59" s="1616"/>
      <c r="L59" s="1616"/>
      <c r="M59" s="1616"/>
      <c r="N59" s="1616"/>
      <c r="O59" s="1616"/>
      <c r="P59" s="1616"/>
      <c r="Q59" s="1616"/>
      <c r="R59" s="389"/>
    </row>
    <row r="60" spans="1:38" ht="18">
      <c r="A60" s="414"/>
      <c r="B60" s="413" t="s">
        <v>852</v>
      </c>
      <c r="C60" s="413"/>
      <c r="D60" s="413"/>
      <c r="E60" s="413"/>
      <c r="F60" s="413"/>
      <c r="G60" s="413"/>
      <c r="H60" s="413"/>
      <c r="I60" s="413"/>
      <c r="J60" s="413"/>
      <c r="K60" s="413"/>
      <c r="L60" s="413"/>
      <c r="M60" s="413"/>
      <c r="N60" s="413"/>
      <c r="O60" s="413"/>
      <c r="P60" s="413"/>
      <c r="Q60" s="413"/>
      <c r="R60" s="389"/>
    </row>
    <row r="61" spans="1:38" ht="38.4" customHeight="1">
      <c r="B61" s="1617" t="s">
        <v>871</v>
      </c>
      <c r="C61" s="1617"/>
      <c r="D61" s="1617"/>
      <c r="E61" s="1617"/>
      <c r="F61" s="1617"/>
      <c r="G61" s="1617"/>
      <c r="H61" s="1617"/>
      <c r="I61" s="1617"/>
      <c r="J61" s="1617"/>
      <c r="K61" s="1617"/>
      <c r="L61" s="1617"/>
      <c r="M61" s="1617"/>
      <c r="N61" s="1617"/>
      <c r="O61" s="1617"/>
      <c r="P61" s="1617"/>
      <c r="Q61" s="1617"/>
      <c r="R61" s="389"/>
    </row>
    <row r="62" spans="1:38" ht="18">
      <c r="A62" s="414"/>
      <c r="B62" s="397"/>
      <c r="C62" s="413"/>
      <c r="D62" s="413"/>
      <c r="E62" s="413"/>
      <c r="F62" s="413"/>
      <c r="G62" s="413"/>
      <c r="H62" s="413"/>
      <c r="I62" s="413"/>
      <c r="J62" s="413"/>
      <c r="K62" s="413"/>
      <c r="L62" s="413"/>
      <c r="M62" s="413"/>
      <c r="N62" s="413"/>
      <c r="O62" s="413"/>
      <c r="P62" s="413"/>
      <c r="Q62" s="413"/>
      <c r="R62" s="389"/>
    </row>
    <row r="63" spans="1:38" ht="18">
      <c r="A63" s="1613" t="s">
        <v>853</v>
      </c>
      <c r="B63" s="1613"/>
      <c r="C63" s="1613"/>
      <c r="D63" s="1613"/>
      <c r="E63" s="1613"/>
      <c r="F63" s="1613"/>
      <c r="G63" s="1613"/>
      <c r="H63" s="1613"/>
      <c r="I63" s="1613"/>
      <c r="J63" s="1613"/>
      <c r="K63" s="1613"/>
      <c r="L63" s="1613"/>
      <c r="M63" s="1613"/>
      <c r="N63" s="1613"/>
      <c r="O63" s="1613"/>
      <c r="P63" s="1613"/>
      <c r="Q63" s="1613"/>
      <c r="R63" s="389"/>
    </row>
    <row r="64" spans="1:38" s="409" customFormat="1" ht="24.6" customHeight="1">
      <c r="A64" s="399"/>
      <c r="B64" s="398" t="s">
        <v>854</v>
      </c>
      <c r="C64" s="416"/>
      <c r="D64" s="416"/>
      <c r="E64" s="416"/>
      <c r="F64" s="416"/>
      <c r="G64" s="416"/>
      <c r="H64" s="416"/>
      <c r="I64" s="416"/>
      <c r="J64" s="416"/>
      <c r="K64" s="416"/>
      <c r="L64" s="416"/>
      <c r="M64" s="416"/>
      <c r="N64" s="416"/>
      <c r="O64" s="416"/>
      <c r="P64" s="416"/>
      <c r="Q64" s="416"/>
      <c r="R64" s="410"/>
      <c r="AL64" s="410"/>
    </row>
    <row r="65" spans="1:17" ht="145.65" customHeight="1">
      <c r="A65" s="400"/>
      <c r="B65" s="1614" t="s">
        <v>855</v>
      </c>
      <c r="C65" s="1614"/>
      <c r="D65" s="1614"/>
      <c r="E65" s="1614"/>
      <c r="F65" s="1614"/>
      <c r="G65" s="1614"/>
      <c r="H65" s="1614"/>
      <c r="I65" s="1614"/>
      <c r="J65" s="1614"/>
      <c r="K65" s="1614"/>
      <c r="L65" s="1614"/>
      <c r="M65" s="1614"/>
      <c r="N65" s="1614"/>
      <c r="O65" s="1614"/>
      <c r="P65" s="1614"/>
      <c r="Q65" s="413"/>
    </row>
    <row r="66" spans="1:17" ht="18">
      <c r="A66" s="400"/>
      <c r="B66" s="413"/>
      <c r="C66" s="413"/>
      <c r="D66" s="413"/>
      <c r="E66" s="413"/>
      <c r="F66" s="413"/>
      <c r="G66" s="413"/>
      <c r="H66" s="413"/>
      <c r="I66" s="413"/>
      <c r="J66" s="413"/>
      <c r="K66" s="413"/>
      <c r="L66" s="413"/>
      <c r="M66" s="413"/>
      <c r="N66" s="413"/>
      <c r="O66" s="413"/>
      <c r="P66" s="413"/>
      <c r="Q66" s="413"/>
    </row>
    <row r="67" spans="1:17" ht="18">
      <c r="A67" s="400"/>
      <c r="B67" s="413"/>
      <c r="C67" s="413"/>
      <c r="D67" s="413"/>
      <c r="E67" s="413"/>
      <c r="F67" s="413"/>
      <c r="G67" s="413"/>
      <c r="H67" s="413"/>
      <c r="I67" s="413"/>
      <c r="J67" s="413"/>
      <c r="K67" s="413"/>
      <c r="L67" s="413"/>
      <c r="M67" s="413"/>
      <c r="N67" s="413"/>
      <c r="O67" s="413"/>
      <c r="P67" s="413"/>
      <c r="Q67" s="413"/>
    </row>
    <row r="68" spans="1:17" ht="18">
      <c r="A68" s="400"/>
      <c r="B68" s="400"/>
      <c r="C68" s="400"/>
      <c r="D68" s="400"/>
      <c r="E68" s="400"/>
      <c r="F68" s="400"/>
      <c r="G68" s="400"/>
      <c r="H68" s="400"/>
      <c r="M68" s="400"/>
      <c r="Q68" s="400"/>
    </row>
    <row r="69" spans="1:17" ht="18">
      <c r="A69" s="400"/>
      <c r="B69" s="400"/>
      <c r="C69" s="400"/>
      <c r="D69" s="400"/>
      <c r="E69" s="400"/>
      <c r="F69" s="400"/>
      <c r="G69" s="400"/>
      <c r="H69" s="400"/>
      <c r="M69" s="400"/>
      <c r="Q69" s="400"/>
    </row>
    <row r="70" spans="1:17" ht="18">
      <c r="A70" s="400"/>
      <c r="B70" s="400"/>
      <c r="C70" s="400"/>
      <c r="D70" s="400"/>
      <c r="E70" s="400"/>
      <c r="F70" s="400"/>
      <c r="G70" s="400"/>
      <c r="H70" s="400"/>
      <c r="M70" s="400"/>
      <c r="Q70" s="400"/>
    </row>
    <row r="71" spans="1:17" ht="18">
      <c r="A71" s="400"/>
      <c r="B71" s="400"/>
      <c r="C71" s="400"/>
      <c r="D71" s="400"/>
      <c r="E71" s="400"/>
      <c r="F71" s="400"/>
      <c r="G71" s="400"/>
      <c r="H71" s="400"/>
      <c r="M71" s="400"/>
      <c r="Q71" s="400"/>
    </row>
    <row r="72" spans="1:17" ht="18">
      <c r="A72" s="400"/>
      <c r="B72" s="400"/>
      <c r="C72" s="400"/>
      <c r="D72" s="400"/>
      <c r="E72" s="400"/>
      <c r="F72" s="400"/>
      <c r="G72" s="400"/>
      <c r="H72" s="400"/>
      <c r="M72" s="400"/>
      <c r="Q72" s="400"/>
    </row>
    <row r="73" spans="1:17" ht="18">
      <c r="A73" s="400"/>
      <c r="B73" s="400"/>
      <c r="C73" s="400"/>
      <c r="D73" s="400"/>
      <c r="E73" s="400"/>
      <c r="F73" s="400"/>
      <c r="G73" s="400"/>
      <c r="H73" s="400"/>
      <c r="M73" s="400"/>
      <c r="Q73" s="400"/>
    </row>
    <row r="74" spans="1:17" ht="18">
      <c r="A74" s="400"/>
      <c r="B74" s="400"/>
      <c r="C74" s="400"/>
      <c r="D74" s="400"/>
      <c r="E74" s="400"/>
      <c r="F74" s="400"/>
      <c r="G74" s="400"/>
      <c r="H74" s="400"/>
      <c r="M74" s="400"/>
      <c r="Q74" s="400"/>
    </row>
    <row r="75" spans="1:17" ht="18">
      <c r="A75" s="400"/>
      <c r="B75" s="400"/>
      <c r="C75" s="400"/>
      <c r="D75" s="400"/>
      <c r="E75" s="400"/>
      <c r="F75" s="400"/>
      <c r="G75" s="400"/>
      <c r="H75" s="400"/>
      <c r="M75" s="400"/>
      <c r="Q75" s="400"/>
    </row>
    <row r="76" spans="1:17" ht="18">
      <c r="A76" s="400"/>
      <c r="B76" s="400"/>
      <c r="C76" s="400"/>
      <c r="D76" s="400"/>
      <c r="E76" s="400"/>
      <c r="F76" s="400"/>
      <c r="G76" s="400"/>
      <c r="H76" s="400"/>
      <c r="M76" s="400"/>
      <c r="Q76" s="400"/>
    </row>
    <row r="77" spans="1:17" ht="25.35" customHeight="1">
      <c r="A77" s="400"/>
      <c r="B77" s="400"/>
      <c r="C77" s="400"/>
      <c r="D77" s="400"/>
      <c r="E77" s="400"/>
      <c r="F77" s="400"/>
      <c r="G77" s="400"/>
      <c r="H77" s="400"/>
      <c r="M77" s="400"/>
      <c r="Q77" s="400"/>
    </row>
    <row r="78" spans="1:17" ht="25.35" customHeight="1">
      <c r="A78" s="400"/>
      <c r="B78" s="400"/>
      <c r="C78" s="400"/>
      <c r="D78" s="400"/>
      <c r="E78" s="400"/>
      <c r="F78" s="400"/>
      <c r="G78" s="400"/>
      <c r="H78" s="400"/>
      <c r="M78" s="400"/>
      <c r="Q78" s="400"/>
    </row>
    <row r="79" spans="1:17" ht="25.35" customHeight="1">
      <c r="A79" s="400"/>
      <c r="B79" s="400"/>
      <c r="C79" s="400"/>
      <c r="D79" s="400"/>
      <c r="E79" s="400"/>
      <c r="F79" s="400"/>
      <c r="G79" s="400"/>
      <c r="H79" s="400"/>
      <c r="M79" s="400"/>
      <c r="Q79" s="400"/>
    </row>
    <row r="80" spans="1:17" ht="25.35" customHeight="1">
      <c r="A80" s="400"/>
      <c r="B80" s="400"/>
      <c r="C80" s="400"/>
      <c r="D80" s="400"/>
      <c r="E80" s="400"/>
      <c r="F80" s="400"/>
      <c r="G80" s="400"/>
      <c r="H80" s="400"/>
      <c r="M80" s="400"/>
      <c r="Q80" s="400"/>
    </row>
    <row r="81" spans="1:17" ht="25.35" customHeight="1">
      <c r="A81" s="400"/>
      <c r="B81" s="400"/>
      <c r="C81" s="400"/>
      <c r="D81" s="400"/>
      <c r="E81" s="400"/>
      <c r="F81" s="400"/>
      <c r="G81" s="400"/>
      <c r="H81" s="400"/>
      <c r="M81" s="400"/>
      <c r="Q81" s="400"/>
    </row>
    <row r="82" spans="1:17" ht="25.35" customHeight="1">
      <c r="A82" s="400"/>
      <c r="B82" s="400"/>
      <c r="C82" s="400"/>
      <c r="D82" s="400"/>
      <c r="E82" s="400"/>
      <c r="F82" s="400"/>
      <c r="G82" s="400"/>
      <c r="H82" s="400"/>
      <c r="M82" s="400"/>
      <c r="Q82" s="400"/>
    </row>
    <row r="83" spans="1:17" ht="25.35" customHeight="1">
      <c r="A83" s="400"/>
      <c r="B83" s="400"/>
      <c r="C83" s="400"/>
      <c r="D83" s="400"/>
      <c r="E83" s="400"/>
      <c r="F83" s="400"/>
      <c r="G83" s="400"/>
      <c r="H83" s="400"/>
      <c r="M83" s="400"/>
      <c r="Q83" s="400"/>
    </row>
    <row r="84" spans="1:17" ht="25.35" customHeight="1">
      <c r="A84" s="400"/>
      <c r="B84" s="400"/>
      <c r="C84" s="400"/>
      <c r="D84" s="400"/>
      <c r="E84" s="400"/>
      <c r="F84" s="400"/>
      <c r="G84" s="400"/>
      <c r="H84" s="400"/>
      <c r="M84" s="400"/>
      <c r="Q84" s="400"/>
    </row>
    <row r="85" spans="1:17" ht="25.35" customHeight="1">
      <c r="A85" s="400"/>
      <c r="B85" s="400"/>
      <c r="C85" s="400"/>
      <c r="D85" s="400"/>
      <c r="E85" s="400"/>
      <c r="F85" s="400"/>
      <c r="G85" s="400"/>
      <c r="H85" s="400"/>
      <c r="M85" s="400"/>
      <c r="Q85" s="400"/>
    </row>
    <row r="86" spans="1:17" ht="25.35" customHeight="1">
      <c r="A86" s="400"/>
      <c r="B86" s="400"/>
      <c r="C86" s="400"/>
      <c r="D86" s="400"/>
      <c r="E86" s="400"/>
      <c r="F86" s="400"/>
      <c r="G86" s="400"/>
      <c r="H86" s="400"/>
      <c r="M86" s="400"/>
      <c r="Q86" s="400"/>
    </row>
    <row r="87" spans="1:17" ht="25.35" customHeight="1">
      <c r="A87" s="400"/>
      <c r="B87" s="400"/>
      <c r="C87" s="400"/>
      <c r="D87" s="400"/>
      <c r="E87" s="400"/>
      <c r="F87" s="400"/>
      <c r="G87" s="400"/>
      <c r="H87" s="400"/>
      <c r="M87" s="400"/>
      <c r="Q87" s="400"/>
    </row>
    <row r="88" spans="1:17" ht="25.35" customHeight="1">
      <c r="A88" s="400"/>
      <c r="B88" s="400"/>
      <c r="C88" s="400"/>
      <c r="D88" s="400"/>
      <c r="E88" s="400"/>
      <c r="F88" s="400"/>
      <c r="G88" s="400"/>
      <c r="H88" s="400"/>
      <c r="M88" s="400"/>
      <c r="Q88" s="400"/>
    </row>
    <row r="89" spans="1:17" ht="25.35" customHeight="1">
      <c r="A89" s="400"/>
      <c r="B89" s="400"/>
      <c r="C89" s="400"/>
      <c r="D89" s="400"/>
      <c r="E89" s="400"/>
      <c r="F89" s="400"/>
      <c r="G89" s="400"/>
      <c r="H89" s="400"/>
      <c r="M89" s="400"/>
      <c r="Q89" s="400"/>
    </row>
    <row r="90" spans="1:17" ht="25.35" customHeight="1">
      <c r="A90" s="400"/>
      <c r="B90" s="400"/>
      <c r="C90" s="400"/>
      <c r="D90" s="400"/>
      <c r="E90" s="400"/>
      <c r="F90" s="400"/>
      <c r="G90" s="400"/>
      <c r="H90" s="400"/>
      <c r="M90" s="400"/>
      <c r="Q90" s="400"/>
    </row>
    <row r="91" spans="1:17" ht="25.35" customHeight="1">
      <c r="A91" s="400"/>
      <c r="B91" s="400"/>
      <c r="C91" s="400"/>
      <c r="D91" s="400"/>
      <c r="E91" s="400"/>
      <c r="F91" s="400"/>
      <c r="G91" s="400"/>
      <c r="H91" s="400"/>
      <c r="M91" s="400"/>
      <c r="Q91" s="400"/>
    </row>
    <row r="92" spans="1:17" ht="25.35" customHeight="1">
      <c r="A92" s="400"/>
      <c r="B92" s="400"/>
      <c r="C92" s="400"/>
      <c r="D92" s="400"/>
      <c r="E92" s="400"/>
      <c r="F92" s="400"/>
      <c r="G92" s="400"/>
      <c r="H92" s="400"/>
      <c r="M92" s="400"/>
      <c r="Q92" s="400"/>
    </row>
    <row r="93" spans="1:17" ht="25.35" customHeight="1">
      <c r="A93" s="400"/>
      <c r="B93" s="400"/>
      <c r="C93" s="400"/>
      <c r="D93" s="400"/>
      <c r="E93" s="400"/>
      <c r="F93" s="400"/>
      <c r="G93" s="400"/>
      <c r="H93" s="400"/>
      <c r="M93" s="400"/>
      <c r="Q93" s="400"/>
    </row>
    <row r="94" spans="1:17" ht="25.35" customHeight="1">
      <c r="A94" s="400"/>
      <c r="B94" s="400"/>
      <c r="C94" s="400"/>
      <c r="D94" s="400"/>
      <c r="E94" s="400"/>
      <c r="F94" s="400"/>
      <c r="G94" s="400"/>
      <c r="H94" s="400"/>
      <c r="M94" s="400"/>
      <c r="Q94" s="400"/>
    </row>
    <row r="95" spans="1:17" ht="25.35" customHeight="1">
      <c r="A95" s="400"/>
      <c r="B95" s="400"/>
      <c r="C95" s="400"/>
      <c r="D95" s="400"/>
      <c r="E95" s="400"/>
      <c r="F95" s="400"/>
      <c r="G95" s="400"/>
      <c r="H95" s="400"/>
      <c r="M95" s="400"/>
      <c r="Q95" s="400"/>
    </row>
    <row r="96" spans="1:17" ht="25.35" customHeight="1">
      <c r="A96" s="400"/>
      <c r="B96" s="400"/>
      <c r="C96" s="400"/>
      <c r="D96" s="400"/>
      <c r="E96" s="400"/>
      <c r="F96" s="400"/>
      <c r="G96" s="400"/>
      <c r="H96" s="400"/>
      <c r="M96" s="400"/>
      <c r="Q96" s="400"/>
    </row>
    <row r="97" spans="1:17" ht="25.35" customHeight="1">
      <c r="A97" s="400"/>
      <c r="B97" s="400"/>
      <c r="C97" s="400"/>
      <c r="D97" s="400"/>
      <c r="E97" s="400"/>
      <c r="F97" s="400"/>
      <c r="G97" s="400"/>
      <c r="H97" s="400"/>
      <c r="M97" s="400"/>
      <c r="Q97" s="400"/>
    </row>
    <row r="98" spans="1:17" ht="25.35" customHeight="1">
      <c r="A98" s="400"/>
      <c r="B98" s="400"/>
      <c r="C98" s="400"/>
      <c r="D98" s="400"/>
      <c r="E98" s="400"/>
      <c r="F98" s="400"/>
      <c r="G98" s="400"/>
      <c r="H98" s="400"/>
      <c r="M98" s="400"/>
      <c r="Q98" s="400"/>
    </row>
    <row r="99" spans="1:17" ht="25.35" customHeight="1">
      <c r="A99" s="400"/>
      <c r="B99" s="400"/>
      <c r="C99" s="400"/>
      <c r="D99" s="400"/>
      <c r="E99" s="400"/>
      <c r="F99" s="400"/>
      <c r="G99" s="400"/>
      <c r="H99" s="400"/>
      <c r="M99" s="400"/>
      <c r="Q99" s="400"/>
    </row>
    <row r="100" spans="1:17" ht="25.35" customHeight="1">
      <c r="A100" s="400"/>
      <c r="B100" s="400"/>
      <c r="C100" s="400"/>
      <c r="D100" s="400"/>
      <c r="E100" s="400"/>
      <c r="F100" s="400"/>
      <c r="G100" s="400"/>
      <c r="H100" s="400"/>
      <c r="M100" s="400"/>
      <c r="Q100" s="400"/>
    </row>
    <row r="101" spans="1:17" ht="25.35" customHeight="1">
      <c r="A101" s="400"/>
      <c r="B101" s="400"/>
      <c r="C101" s="400"/>
      <c r="D101" s="400"/>
      <c r="E101" s="400"/>
      <c r="F101" s="400"/>
      <c r="G101" s="400"/>
      <c r="H101" s="400"/>
      <c r="M101" s="400"/>
      <c r="Q101" s="400"/>
    </row>
    <row r="102" spans="1:17" ht="25.35" customHeight="1">
      <c r="A102" s="400"/>
      <c r="B102" s="400"/>
      <c r="C102" s="400"/>
      <c r="D102" s="400"/>
      <c r="E102" s="400"/>
      <c r="F102" s="400"/>
      <c r="G102" s="400"/>
      <c r="H102" s="400"/>
      <c r="M102" s="400"/>
      <c r="Q102" s="400"/>
    </row>
    <row r="103" spans="1:17" ht="25.35" customHeight="1">
      <c r="A103" s="400"/>
      <c r="B103" s="400"/>
      <c r="C103" s="400"/>
      <c r="D103" s="400"/>
      <c r="E103" s="400"/>
      <c r="F103" s="400"/>
      <c r="G103" s="400"/>
      <c r="H103" s="400"/>
      <c r="M103" s="400"/>
      <c r="Q103" s="400"/>
    </row>
    <row r="104" spans="1:17" ht="25.35" customHeight="1">
      <c r="A104" s="400"/>
      <c r="B104" s="400"/>
      <c r="C104" s="400"/>
      <c r="D104" s="400"/>
      <c r="E104" s="400"/>
      <c r="F104" s="400"/>
      <c r="G104" s="400"/>
      <c r="H104" s="400"/>
      <c r="M104" s="400"/>
      <c r="Q104" s="400"/>
    </row>
    <row r="105" spans="1:17" ht="25.35" customHeight="1">
      <c r="A105" s="400"/>
      <c r="B105" s="400"/>
      <c r="C105" s="400"/>
      <c r="D105" s="400"/>
      <c r="E105" s="400"/>
      <c r="F105" s="400"/>
      <c r="G105" s="400"/>
      <c r="H105" s="400"/>
      <c r="M105" s="400"/>
      <c r="Q105" s="400"/>
    </row>
    <row r="106" spans="1:17" ht="25.35" customHeight="1">
      <c r="A106" s="400"/>
      <c r="B106" s="400"/>
      <c r="C106" s="400"/>
      <c r="D106" s="400"/>
      <c r="E106" s="400"/>
      <c r="F106" s="400"/>
      <c r="G106" s="400"/>
      <c r="H106" s="400"/>
      <c r="M106" s="400"/>
      <c r="Q106" s="400"/>
    </row>
    <row r="107" spans="1:17" ht="25.35" customHeight="1">
      <c r="A107" s="400"/>
      <c r="B107" s="400"/>
      <c r="C107" s="400"/>
      <c r="D107" s="400"/>
      <c r="E107" s="400"/>
      <c r="F107" s="400"/>
      <c r="G107" s="400"/>
      <c r="H107" s="400"/>
      <c r="M107" s="400"/>
      <c r="Q107" s="400"/>
    </row>
    <row r="108" spans="1:17" ht="25.35" customHeight="1">
      <c r="A108" s="400"/>
      <c r="B108" s="400"/>
      <c r="C108" s="400"/>
      <c r="D108" s="400"/>
      <c r="E108" s="400"/>
      <c r="F108" s="400"/>
      <c r="G108" s="400"/>
      <c r="H108" s="400"/>
      <c r="M108" s="400"/>
      <c r="Q108" s="400"/>
    </row>
    <row r="109" spans="1:17" ht="25.35" customHeight="1">
      <c r="A109" s="400"/>
      <c r="B109" s="400"/>
      <c r="C109" s="400"/>
      <c r="D109" s="400"/>
      <c r="E109" s="400"/>
      <c r="F109" s="400"/>
      <c r="G109" s="400"/>
      <c r="H109" s="400"/>
      <c r="M109" s="400"/>
      <c r="Q109" s="400"/>
    </row>
    <row r="110" spans="1:17" ht="25.35" customHeight="1">
      <c r="A110" s="400"/>
      <c r="B110" s="400"/>
      <c r="C110" s="400"/>
      <c r="D110" s="400"/>
      <c r="E110" s="400"/>
      <c r="F110" s="400"/>
      <c r="G110" s="400"/>
      <c r="H110" s="400"/>
      <c r="M110" s="400"/>
      <c r="Q110" s="400"/>
    </row>
    <row r="111" spans="1:17" ht="25.35" customHeight="1">
      <c r="A111" s="400"/>
      <c r="B111" s="400"/>
      <c r="C111" s="400"/>
      <c r="D111" s="400"/>
      <c r="E111" s="400"/>
      <c r="F111" s="400"/>
      <c r="G111" s="400"/>
      <c r="H111" s="400"/>
      <c r="M111" s="400"/>
      <c r="Q111" s="400"/>
    </row>
    <row r="112" spans="1:17" ht="25.35" customHeight="1">
      <c r="A112" s="400"/>
      <c r="B112" s="400"/>
      <c r="C112" s="400"/>
      <c r="D112" s="400"/>
      <c r="E112" s="400"/>
      <c r="F112" s="400"/>
      <c r="G112" s="400"/>
      <c r="H112" s="400"/>
      <c r="M112" s="400"/>
      <c r="Q112" s="400"/>
    </row>
    <row r="113" spans="1:17" ht="25.35" customHeight="1">
      <c r="A113" s="400"/>
      <c r="B113" s="400"/>
      <c r="C113" s="400"/>
      <c r="D113" s="400"/>
      <c r="E113" s="400"/>
      <c r="F113" s="400"/>
      <c r="G113" s="400"/>
      <c r="H113" s="400"/>
      <c r="M113" s="400"/>
      <c r="Q113" s="400"/>
    </row>
    <row r="114" spans="1:17" ht="25.35" customHeight="1">
      <c r="A114" s="400"/>
      <c r="B114" s="400"/>
      <c r="C114" s="400"/>
      <c r="D114" s="400"/>
      <c r="E114" s="400"/>
      <c r="F114" s="400"/>
      <c r="G114" s="400"/>
      <c r="H114" s="400"/>
      <c r="M114" s="400"/>
      <c r="Q114" s="400"/>
    </row>
    <row r="115" spans="1:17" ht="25.35" customHeight="1">
      <c r="A115" s="400"/>
      <c r="B115" s="400"/>
      <c r="C115" s="400"/>
      <c r="D115" s="400"/>
      <c r="E115" s="400"/>
      <c r="F115" s="400"/>
      <c r="G115" s="400"/>
      <c r="H115" s="400"/>
      <c r="M115" s="400"/>
      <c r="Q115" s="400"/>
    </row>
    <row r="116" spans="1:17" ht="25.35" customHeight="1">
      <c r="A116" s="400"/>
      <c r="B116" s="400"/>
      <c r="C116" s="400"/>
      <c r="D116" s="400"/>
      <c r="E116" s="400"/>
      <c r="F116" s="400"/>
      <c r="G116" s="400"/>
      <c r="H116" s="400"/>
      <c r="M116" s="400"/>
      <c r="Q116" s="400"/>
    </row>
    <row r="117" spans="1:17" ht="25.35" customHeight="1">
      <c r="A117" s="400"/>
      <c r="B117" s="400"/>
      <c r="C117" s="400"/>
      <c r="D117" s="400"/>
      <c r="E117" s="400"/>
      <c r="F117" s="400"/>
      <c r="G117" s="400"/>
      <c r="H117" s="400"/>
      <c r="M117" s="400"/>
      <c r="Q117" s="400"/>
    </row>
    <row r="118" spans="1:17" ht="25.35" customHeight="1">
      <c r="A118" s="400"/>
      <c r="B118" s="400"/>
      <c r="C118" s="400"/>
      <c r="D118" s="400"/>
      <c r="E118" s="400"/>
      <c r="F118" s="400"/>
      <c r="G118" s="400"/>
      <c r="H118" s="400"/>
      <c r="M118" s="400"/>
      <c r="Q118" s="400"/>
    </row>
    <row r="119" spans="1:17" ht="25.35" customHeight="1">
      <c r="A119" s="400"/>
      <c r="B119" s="400"/>
      <c r="C119" s="400"/>
      <c r="D119" s="400"/>
      <c r="E119" s="400"/>
      <c r="F119" s="400"/>
      <c r="G119" s="400"/>
      <c r="H119" s="400"/>
      <c r="M119" s="400"/>
      <c r="Q119" s="400"/>
    </row>
    <row r="120" spans="1:17" ht="25.35" customHeight="1">
      <c r="A120" s="400"/>
      <c r="B120" s="400"/>
      <c r="C120" s="400"/>
      <c r="D120" s="400"/>
      <c r="E120" s="400"/>
      <c r="F120" s="400"/>
      <c r="G120" s="400"/>
      <c r="H120" s="400"/>
      <c r="M120" s="400"/>
      <c r="Q120" s="400"/>
    </row>
    <row r="121" spans="1:17" ht="25.35" customHeight="1">
      <c r="A121" s="400"/>
      <c r="B121" s="400"/>
      <c r="C121" s="400"/>
      <c r="D121" s="400"/>
      <c r="E121" s="400"/>
      <c r="F121" s="400"/>
      <c r="G121" s="400"/>
      <c r="H121" s="400"/>
      <c r="M121" s="400"/>
      <c r="Q121" s="400"/>
    </row>
    <row r="122" spans="1:17" ht="25.35" customHeight="1">
      <c r="A122" s="400"/>
      <c r="B122" s="400"/>
      <c r="C122" s="400"/>
      <c r="D122" s="400"/>
      <c r="E122" s="400"/>
      <c r="F122" s="400"/>
      <c r="G122" s="400"/>
      <c r="H122" s="400"/>
      <c r="M122" s="400"/>
      <c r="Q122" s="400"/>
    </row>
    <row r="123" spans="1:17" ht="25.35" customHeight="1">
      <c r="A123" s="400"/>
      <c r="B123" s="400"/>
      <c r="C123" s="400"/>
      <c r="D123" s="400"/>
      <c r="E123" s="400"/>
      <c r="F123" s="400"/>
      <c r="G123" s="400"/>
      <c r="H123" s="400"/>
      <c r="M123" s="400"/>
      <c r="Q123" s="400"/>
    </row>
    <row r="124" spans="1:17" ht="25.35" customHeight="1">
      <c r="A124" s="400"/>
      <c r="B124" s="400"/>
      <c r="C124" s="400"/>
      <c r="D124" s="400"/>
      <c r="E124" s="400"/>
      <c r="F124" s="400"/>
      <c r="G124" s="400"/>
      <c r="H124" s="400"/>
      <c r="M124" s="400"/>
      <c r="Q124" s="400"/>
    </row>
    <row r="125" spans="1:17" ht="25.35" customHeight="1">
      <c r="A125" s="400"/>
      <c r="B125" s="400"/>
      <c r="C125" s="400"/>
      <c r="D125" s="400"/>
      <c r="E125" s="400"/>
      <c r="F125" s="400"/>
      <c r="G125" s="400"/>
      <c r="H125" s="400"/>
      <c r="M125" s="400"/>
      <c r="Q125" s="400"/>
    </row>
    <row r="126" spans="1:17" ht="25.35" customHeight="1">
      <c r="A126" s="400"/>
      <c r="B126" s="400"/>
      <c r="C126" s="400"/>
      <c r="D126" s="400"/>
      <c r="E126" s="400"/>
      <c r="F126" s="400"/>
      <c r="G126" s="400"/>
      <c r="H126" s="400"/>
      <c r="M126" s="400"/>
      <c r="Q126" s="400"/>
    </row>
  </sheetData>
  <sheetProtection algorithmName="SHA-512" hashValue="COxXr91U2ixjtVWkcDGcgFvNoiYJyhyh7wHYGO/EsYTF8OT9ikpKzwcr+HqwOIMEpXOEvFzgp7HSanRubCfvCA==" saltValue="7+9TJK+OG5C0F6iYPJ7Seg==" spinCount="100000" sheet="1" objects="1" scenarios="1"/>
  <mergeCells count="92">
    <mergeCell ref="A63:Q63"/>
    <mergeCell ref="B65:P65"/>
    <mergeCell ref="A41:Q41"/>
    <mergeCell ref="A42:Q42"/>
    <mergeCell ref="B43:Q43"/>
    <mergeCell ref="B50:Q50"/>
    <mergeCell ref="B59:Q59"/>
    <mergeCell ref="B61:Q61"/>
    <mergeCell ref="A38:Q39"/>
    <mergeCell ref="B31:D31"/>
    <mergeCell ref="F31:I31"/>
    <mergeCell ref="K31:Q31"/>
    <mergeCell ref="A37:Q37"/>
    <mergeCell ref="J35:L35"/>
    <mergeCell ref="M35:Q35"/>
    <mergeCell ref="A36:E36"/>
    <mergeCell ref="F36:M36"/>
    <mergeCell ref="A33:I33"/>
    <mergeCell ref="A35:C35"/>
    <mergeCell ref="D35:I35"/>
    <mergeCell ref="O36:Q36"/>
    <mergeCell ref="A17:Q17"/>
    <mergeCell ref="A16:C16"/>
    <mergeCell ref="A21:Q21"/>
    <mergeCell ref="A22:I22"/>
    <mergeCell ref="J22:Q22"/>
    <mergeCell ref="D16:J16"/>
    <mergeCell ref="K16:M16"/>
    <mergeCell ref="N16:O16"/>
    <mergeCell ref="P16:Q16"/>
    <mergeCell ref="A18:E18"/>
    <mergeCell ref="A5:J5"/>
    <mergeCell ref="K5:Q5"/>
    <mergeCell ref="A6:D6"/>
    <mergeCell ref="E6:Q6"/>
    <mergeCell ref="A7:C7"/>
    <mergeCell ref="D7:Q7"/>
    <mergeCell ref="A1:Q2"/>
    <mergeCell ref="A3:Q3"/>
    <mergeCell ref="A4:B4"/>
    <mergeCell ref="P4:Q4"/>
    <mergeCell ref="J4:N4"/>
    <mergeCell ref="G4:I4"/>
    <mergeCell ref="C4:F4"/>
    <mergeCell ref="M28:Q28"/>
    <mergeCell ref="N29:Q29"/>
    <mergeCell ref="A32:M32"/>
    <mergeCell ref="A34:C34"/>
    <mergeCell ref="D34:Q34"/>
    <mergeCell ref="B30:I30"/>
    <mergeCell ref="K30:Q30"/>
    <mergeCell ref="J29:M29"/>
    <mergeCell ref="J28:L28"/>
    <mergeCell ref="J25:L25"/>
    <mergeCell ref="J26:L26"/>
    <mergeCell ref="J27:L27"/>
    <mergeCell ref="M25:Q25"/>
    <mergeCell ref="M26:Q26"/>
    <mergeCell ref="M27:Q27"/>
    <mergeCell ref="A24:I24"/>
    <mergeCell ref="J24:Q24"/>
    <mergeCell ref="A23:I23"/>
    <mergeCell ref="J23:Q23"/>
    <mergeCell ref="A19:F19"/>
    <mergeCell ref="A20:B20"/>
    <mergeCell ref="C20:Q20"/>
    <mergeCell ref="A26:D26"/>
    <mergeCell ref="A27:D27"/>
    <mergeCell ref="A28:D28"/>
    <mergeCell ref="A29:D29"/>
    <mergeCell ref="E25:I25"/>
    <mergeCell ref="E26:I26"/>
    <mergeCell ref="E27:I27"/>
    <mergeCell ref="E28:I28"/>
    <mergeCell ref="E29:I29"/>
    <mergeCell ref="A25:D25"/>
    <mergeCell ref="A8:G8"/>
    <mergeCell ref="A11:I11"/>
    <mergeCell ref="A12:F12"/>
    <mergeCell ref="A15:C15"/>
    <mergeCell ref="K14:Q14"/>
    <mergeCell ref="D15:J15"/>
    <mergeCell ref="A14:J14"/>
    <mergeCell ref="A9:F9"/>
    <mergeCell ref="A10:G10"/>
    <mergeCell ref="G9:Q9"/>
    <mergeCell ref="H10:Q10"/>
    <mergeCell ref="A13:C13"/>
    <mergeCell ref="D13:Q13"/>
    <mergeCell ref="K15:M15"/>
    <mergeCell ref="N15:O15"/>
    <mergeCell ref="P15:Q15"/>
  </mergeCells>
  <dataValidations count="2">
    <dataValidation type="list" allowBlank="1" showInputMessage="1" showErrorMessage="1" sqref="A24:I24">
      <formula1>$T$24:$T$31</formula1>
    </dataValidation>
    <dataValidation type="list" allowBlank="1" showInputMessage="1" showErrorMessage="1" sqref="J24:Q24">
      <formula1>$Y$24:$Y$31</formula1>
    </dataValidation>
  </dataValidations>
  <printOptions horizontalCentered="1"/>
  <pageMargins left="0.25" right="0.25" top="0.75" bottom="0.75" header="0.3" footer="0.3"/>
  <pageSetup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50" r:id="rId4" name="Check Box 2">
              <controlPr defaultSize="0" autoFill="0" autoLine="0" autoPict="0">
                <anchor moveWithCells="1">
                  <from>
                    <xdr:col>7</xdr:col>
                    <xdr:colOff>182880</xdr:colOff>
                    <xdr:row>7</xdr:row>
                    <xdr:rowOff>0</xdr:rowOff>
                  </from>
                  <to>
                    <xdr:col>8</xdr:col>
                    <xdr:colOff>83820</xdr:colOff>
                    <xdr:row>8</xdr:row>
                    <xdr:rowOff>0</xdr:rowOff>
                  </to>
                </anchor>
              </controlPr>
            </control>
          </mc:Choice>
        </mc:AlternateContent>
        <mc:AlternateContent xmlns:mc="http://schemas.openxmlformats.org/markup-compatibility/2006">
          <mc:Choice Requires="x14">
            <control shapeId="53251" r:id="rId5" name="Check Box 3">
              <controlPr defaultSize="0" autoFill="0" autoLine="0" autoPict="0">
                <anchor moveWithCells="1">
                  <from>
                    <xdr:col>9</xdr:col>
                    <xdr:colOff>175260</xdr:colOff>
                    <xdr:row>6</xdr:row>
                    <xdr:rowOff>228600</xdr:rowOff>
                  </from>
                  <to>
                    <xdr:col>10</xdr:col>
                    <xdr:colOff>76200</xdr:colOff>
                    <xdr:row>7</xdr:row>
                    <xdr:rowOff>228600</xdr:rowOff>
                  </to>
                </anchor>
              </controlPr>
            </control>
          </mc:Choice>
        </mc:AlternateContent>
        <mc:AlternateContent xmlns:mc="http://schemas.openxmlformats.org/markup-compatibility/2006">
          <mc:Choice Requires="x14">
            <control shapeId="53252" r:id="rId6" name="Check Box 4">
              <controlPr defaultSize="0" autoFill="0" autoLine="0" autoPict="0">
                <anchor moveWithCells="1">
                  <from>
                    <xdr:col>9</xdr:col>
                    <xdr:colOff>182880</xdr:colOff>
                    <xdr:row>10</xdr:row>
                    <xdr:rowOff>0</xdr:rowOff>
                  </from>
                  <to>
                    <xdr:col>10</xdr:col>
                    <xdr:colOff>83820</xdr:colOff>
                    <xdr:row>11</xdr:row>
                    <xdr:rowOff>0</xdr:rowOff>
                  </to>
                </anchor>
              </controlPr>
            </control>
          </mc:Choice>
        </mc:AlternateContent>
        <mc:AlternateContent xmlns:mc="http://schemas.openxmlformats.org/markup-compatibility/2006">
          <mc:Choice Requires="x14">
            <control shapeId="53253" r:id="rId7" name="Check Box 5">
              <controlPr defaultSize="0" autoFill="0" autoLine="0" autoPict="0">
                <anchor moveWithCells="1">
                  <from>
                    <xdr:col>11</xdr:col>
                    <xdr:colOff>312420</xdr:colOff>
                    <xdr:row>10</xdr:row>
                    <xdr:rowOff>7620</xdr:rowOff>
                  </from>
                  <to>
                    <xdr:col>12</xdr:col>
                    <xdr:colOff>83820</xdr:colOff>
                    <xdr:row>11</xdr:row>
                    <xdr:rowOff>7620</xdr:rowOff>
                  </to>
                </anchor>
              </controlPr>
            </control>
          </mc:Choice>
        </mc:AlternateContent>
        <mc:AlternateContent xmlns:mc="http://schemas.openxmlformats.org/markup-compatibility/2006">
          <mc:Choice Requires="x14">
            <control shapeId="53254" r:id="rId8" name="Check Box 6">
              <controlPr defaultSize="0" autoFill="0" autoLine="0" autoPict="0">
                <anchor moveWithCells="1">
                  <from>
                    <xdr:col>6</xdr:col>
                    <xdr:colOff>182880</xdr:colOff>
                    <xdr:row>11</xdr:row>
                    <xdr:rowOff>0</xdr:rowOff>
                  </from>
                  <to>
                    <xdr:col>7</xdr:col>
                    <xdr:colOff>83820</xdr:colOff>
                    <xdr:row>12</xdr:row>
                    <xdr:rowOff>0</xdr:rowOff>
                  </to>
                </anchor>
              </controlPr>
            </control>
          </mc:Choice>
        </mc:AlternateContent>
        <mc:AlternateContent xmlns:mc="http://schemas.openxmlformats.org/markup-compatibility/2006">
          <mc:Choice Requires="x14">
            <control shapeId="53255" r:id="rId9" name="Check Box 7">
              <controlPr defaultSize="0" autoFill="0" autoLine="0" autoPict="0">
                <anchor moveWithCells="1">
                  <from>
                    <xdr:col>8</xdr:col>
                    <xdr:colOff>175260</xdr:colOff>
                    <xdr:row>10</xdr:row>
                    <xdr:rowOff>228600</xdr:rowOff>
                  </from>
                  <to>
                    <xdr:col>9</xdr:col>
                    <xdr:colOff>76200</xdr:colOff>
                    <xdr:row>11</xdr:row>
                    <xdr:rowOff>228600</xdr:rowOff>
                  </to>
                </anchor>
              </controlPr>
            </control>
          </mc:Choice>
        </mc:AlternateContent>
        <mc:AlternateContent xmlns:mc="http://schemas.openxmlformats.org/markup-compatibility/2006">
          <mc:Choice Requires="x14">
            <control shapeId="53256" r:id="rId10" name="Check Box 8">
              <controlPr defaultSize="0" autoFill="0" autoLine="0" autoPict="0">
                <anchor moveWithCells="1">
                  <from>
                    <xdr:col>5</xdr:col>
                    <xdr:colOff>152400</xdr:colOff>
                    <xdr:row>17</xdr:row>
                    <xdr:rowOff>0</xdr:rowOff>
                  </from>
                  <to>
                    <xdr:col>6</xdr:col>
                    <xdr:colOff>60960</xdr:colOff>
                    <xdr:row>18</xdr:row>
                    <xdr:rowOff>0</xdr:rowOff>
                  </to>
                </anchor>
              </controlPr>
            </control>
          </mc:Choice>
        </mc:AlternateContent>
        <mc:AlternateContent xmlns:mc="http://schemas.openxmlformats.org/markup-compatibility/2006">
          <mc:Choice Requires="x14">
            <control shapeId="53258" r:id="rId11" name="Check Box 10">
              <controlPr defaultSize="0" autoFill="0" autoLine="0" autoPict="0">
                <anchor moveWithCells="1">
                  <from>
                    <xdr:col>7</xdr:col>
                    <xdr:colOff>152400</xdr:colOff>
                    <xdr:row>17</xdr:row>
                    <xdr:rowOff>0</xdr:rowOff>
                  </from>
                  <to>
                    <xdr:col>8</xdr:col>
                    <xdr:colOff>60960</xdr:colOff>
                    <xdr:row>18</xdr:row>
                    <xdr:rowOff>0</xdr:rowOff>
                  </to>
                </anchor>
              </controlPr>
            </control>
          </mc:Choice>
        </mc:AlternateContent>
        <mc:AlternateContent xmlns:mc="http://schemas.openxmlformats.org/markup-compatibility/2006">
          <mc:Choice Requires="x14">
            <control shapeId="53259" r:id="rId12" name="Check Box 11">
              <controlPr defaultSize="0" autoFill="0" autoLine="0" autoPict="0">
                <anchor moveWithCells="1">
                  <from>
                    <xdr:col>9</xdr:col>
                    <xdr:colOff>175260</xdr:colOff>
                    <xdr:row>17</xdr:row>
                    <xdr:rowOff>7620</xdr:rowOff>
                  </from>
                  <to>
                    <xdr:col>10</xdr:col>
                    <xdr:colOff>76200</xdr:colOff>
                    <xdr:row>18</xdr:row>
                    <xdr:rowOff>7620</xdr:rowOff>
                  </to>
                </anchor>
              </controlPr>
            </control>
          </mc:Choice>
        </mc:AlternateContent>
        <mc:AlternateContent xmlns:mc="http://schemas.openxmlformats.org/markup-compatibility/2006">
          <mc:Choice Requires="x14">
            <control shapeId="53261" r:id="rId13" name="Check Box 13">
              <controlPr defaultSize="0" autoFill="0" autoLine="0" autoPict="0">
                <anchor moveWithCells="1">
                  <from>
                    <xdr:col>12</xdr:col>
                    <xdr:colOff>175260</xdr:colOff>
                    <xdr:row>17</xdr:row>
                    <xdr:rowOff>7620</xdr:rowOff>
                  </from>
                  <to>
                    <xdr:col>13</xdr:col>
                    <xdr:colOff>76200</xdr:colOff>
                    <xdr:row>18</xdr:row>
                    <xdr:rowOff>7620</xdr:rowOff>
                  </to>
                </anchor>
              </controlPr>
            </control>
          </mc:Choice>
        </mc:AlternateContent>
        <mc:AlternateContent xmlns:mc="http://schemas.openxmlformats.org/markup-compatibility/2006">
          <mc:Choice Requires="x14">
            <control shapeId="53263" r:id="rId14" name="Check Box 15">
              <controlPr defaultSize="0" autoFill="0" autoLine="0" autoPict="0">
                <anchor moveWithCells="1">
                  <from>
                    <xdr:col>6</xdr:col>
                    <xdr:colOff>182880</xdr:colOff>
                    <xdr:row>18</xdr:row>
                    <xdr:rowOff>0</xdr:rowOff>
                  </from>
                  <to>
                    <xdr:col>7</xdr:col>
                    <xdr:colOff>83820</xdr:colOff>
                    <xdr:row>19</xdr:row>
                    <xdr:rowOff>0</xdr:rowOff>
                  </to>
                </anchor>
              </controlPr>
            </control>
          </mc:Choice>
        </mc:AlternateContent>
        <mc:AlternateContent xmlns:mc="http://schemas.openxmlformats.org/markup-compatibility/2006">
          <mc:Choice Requires="x14">
            <control shapeId="53264" r:id="rId15" name="Check Box 16">
              <controlPr defaultSize="0" autoFill="0" autoLine="0" autoPict="0">
                <anchor moveWithCells="1">
                  <from>
                    <xdr:col>8</xdr:col>
                    <xdr:colOff>175260</xdr:colOff>
                    <xdr:row>17</xdr:row>
                    <xdr:rowOff>228600</xdr:rowOff>
                  </from>
                  <to>
                    <xdr:col>9</xdr:col>
                    <xdr:colOff>76200</xdr:colOff>
                    <xdr:row>18</xdr:row>
                    <xdr:rowOff>228600</xdr:rowOff>
                  </to>
                </anchor>
              </controlPr>
            </control>
          </mc:Choice>
        </mc:AlternateContent>
        <mc:AlternateContent xmlns:mc="http://schemas.openxmlformats.org/markup-compatibility/2006">
          <mc:Choice Requires="x14">
            <control shapeId="53266" r:id="rId16" name="Check Box 18">
              <controlPr defaultSize="0" autoFill="0" autoLine="0" autoPict="0">
                <anchor moveWithCells="1">
                  <from>
                    <xdr:col>0</xdr:col>
                    <xdr:colOff>182880</xdr:colOff>
                    <xdr:row>30</xdr:row>
                    <xdr:rowOff>0</xdr:rowOff>
                  </from>
                  <to>
                    <xdr:col>1</xdr:col>
                    <xdr:colOff>83820</xdr:colOff>
                    <xdr:row>31</xdr:row>
                    <xdr:rowOff>0</xdr:rowOff>
                  </to>
                </anchor>
              </controlPr>
            </control>
          </mc:Choice>
        </mc:AlternateContent>
        <mc:AlternateContent xmlns:mc="http://schemas.openxmlformats.org/markup-compatibility/2006">
          <mc:Choice Requires="x14">
            <control shapeId="53267" r:id="rId17" name="Check Box 19">
              <controlPr defaultSize="0" autoFill="0" autoLine="0" autoPict="0">
                <anchor moveWithCells="1">
                  <from>
                    <xdr:col>4</xdr:col>
                    <xdr:colOff>182880</xdr:colOff>
                    <xdr:row>30</xdr:row>
                    <xdr:rowOff>0</xdr:rowOff>
                  </from>
                  <to>
                    <xdr:col>5</xdr:col>
                    <xdr:colOff>83820</xdr:colOff>
                    <xdr:row>31</xdr:row>
                    <xdr:rowOff>0</xdr:rowOff>
                  </to>
                </anchor>
              </controlPr>
            </control>
          </mc:Choice>
        </mc:AlternateContent>
        <mc:AlternateContent xmlns:mc="http://schemas.openxmlformats.org/markup-compatibility/2006">
          <mc:Choice Requires="x14">
            <control shapeId="53269" r:id="rId18" name="Check Box 21">
              <controlPr defaultSize="0" autoFill="0" autoLine="0" autoPict="0">
                <anchor moveWithCells="1">
                  <from>
                    <xdr:col>9</xdr:col>
                    <xdr:colOff>182880</xdr:colOff>
                    <xdr:row>30</xdr:row>
                    <xdr:rowOff>0</xdr:rowOff>
                  </from>
                  <to>
                    <xdr:col>10</xdr:col>
                    <xdr:colOff>83820</xdr:colOff>
                    <xdr:row>31</xdr:row>
                    <xdr:rowOff>0</xdr:rowOff>
                  </to>
                </anchor>
              </controlPr>
            </control>
          </mc:Choice>
        </mc:AlternateContent>
        <mc:AlternateContent xmlns:mc="http://schemas.openxmlformats.org/markup-compatibility/2006">
          <mc:Choice Requires="x14">
            <control shapeId="53271" r:id="rId19" name="Check Box 23">
              <controlPr defaultSize="0" autoFill="0" autoLine="0" autoPict="0">
                <anchor moveWithCells="1">
                  <from>
                    <xdr:col>9</xdr:col>
                    <xdr:colOff>182880</xdr:colOff>
                    <xdr:row>29</xdr:row>
                    <xdr:rowOff>0</xdr:rowOff>
                  </from>
                  <to>
                    <xdr:col>10</xdr:col>
                    <xdr:colOff>83820</xdr:colOff>
                    <xdr:row>30</xdr:row>
                    <xdr:rowOff>0</xdr:rowOff>
                  </to>
                </anchor>
              </controlPr>
            </control>
          </mc:Choice>
        </mc:AlternateContent>
        <mc:AlternateContent xmlns:mc="http://schemas.openxmlformats.org/markup-compatibility/2006">
          <mc:Choice Requires="x14">
            <control shapeId="53273" r:id="rId20" name="Check Box 25">
              <controlPr defaultSize="0" autoFill="0" autoLine="0" autoPict="0">
                <anchor moveWithCells="1">
                  <from>
                    <xdr:col>0</xdr:col>
                    <xdr:colOff>182880</xdr:colOff>
                    <xdr:row>29</xdr:row>
                    <xdr:rowOff>0</xdr:rowOff>
                  </from>
                  <to>
                    <xdr:col>1</xdr:col>
                    <xdr:colOff>83820</xdr:colOff>
                    <xdr:row>30</xdr:row>
                    <xdr:rowOff>0</xdr:rowOff>
                  </to>
                </anchor>
              </controlPr>
            </control>
          </mc:Choice>
        </mc:AlternateContent>
        <mc:AlternateContent xmlns:mc="http://schemas.openxmlformats.org/markup-compatibility/2006">
          <mc:Choice Requires="x14">
            <control shapeId="53276" r:id="rId21" name="Check Box 28">
              <controlPr defaultSize="0" autoFill="0" autoLine="0" autoPict="0">
                <anchor moveWithCells="1">
                  <from>
                    <xdr:col>13</xdr:col>
                    <xdr:colOff>182880</xdr:colOff>
                    <xdr:row>31</xdr:row>
                    <xdr:rowOff>0</xdr:rowOff>
                  </from>
                  <to>
                    <xdr:col>14</xdr:col>
                    <xdr:colOff>83820</xdr:colOff>
                    <xdr:row>32</xdr:row>
                    <xdr:rowOff>0</xdr:rowOff>
                  </to>
                </anchor>
              </controlPr>
            </control>
          </mc:Choice>
        </mc:AlternateContent>
        <mc:AlternateContent xmlns:mc="http://schemas.openxmlformats.org/markup-compatibility/2006">
          <mc:Choice Requires="x14">
            <control shapeId="53277" r:id="rId22" name="Check Box 29">
              <controlPr defaultSize="0" autoFill="0" autoLine="0" autoPict="0">
                <anchor moveWithCells="1">
                  <from>
                    <xdr:col>15</xdr:col>
                    <xdr:colOff>175260</xdr:colOff>
                    <xdr:row>30</xdr:row>
                    <xdr:rowOff>228600</xdr:rowOff>
                  </from>
                  <to>
                    <xdr:col>16</xdr:col>
                    <xdr:colOff>76200</xdr:colOff>
                    <xdr:row>31</xdr:row>
                    <xdr:rowOff>228600</xdr:rowOff>
                  </to>
                </anchor>
              </controlPr>
            </control>
          </mc:Choice>
        </mc:AlternateContent>
        <mc:AlternateContent xmlns:mc="http://schemas.openxmlformats.org/markup-compatibility/2006">
          <mc:Choice Requires="x14">
            <control shapeId="53280" r:id="rId23" name="Check Box 32">
              <controlPr defaultSize="0" autoFill="0" autoLine="0" autoPict="0">
                <anchor moveWithCells="1">
                  <from>
                    <xdr:col>9</xdr:col>
                    <xdr:colOff>182880</xdr:colOff>
                    <xdr:row>32</xdr:row>
                    <xdr:rowOff>0</xdr:rowOff>
                  </from>
                  <to>
                    <xdr:col>10</xdr:col>
                    <xdr:colOff>83820</xdr:colOff>
                    <xdr:row>33</xdr:row>
                    <xdr:rowOff>7620</xdr:rowOff>
                  </to>
                </anchor>
              </controlPr>
            </control>
          </mc:Choice>
        </mc:AlternateContent>
        <mc:AlternateContent xmlns:mc="http://schemas.openxmlformats.org/markup-compatibility/2006">
          <mc:Choice Requires="x14">
            <control shapeId="53281" r:id="rId24" name="Check Box 33">
              <controlPr defaultSize="0" autoFill="0" autoLine="0" autoPict="0">
                <anchor moveWithCells="1">
                  <from>
                    <xdr:col>11</xdr:col>
                    <xdr:colOff>175260</xdr:colOff>
                    <xdr:row>31</xdr:row>
                    <xdr:rowOff>228600</xdr:rowOff>
                  </from>
                  <to>
                    <xdr:col>11</xdr:col>
                    <xdr:colOff>464820</xdr:colOff>
                    <xdr:row>33</xdr:row>
                    <xdr:rowOff>0</xdr:rowOff>
                  </to>
                </anchor>
              </controlPr>
            </control>
          </mc:Choice>
        </mc:AlternateContent>
        <mc:AlternateContent xmlns:mc="http://schemas.openxmlformats.org/markup-compatibility/2006">
          <mc:Choice Requires="x14">
            <control shapeId="53282" r:id="rId25" name="Check Box 34">
              <controlPr defaultSize="0" autoFill="0" autoLine="0" autoPict="0">
                <anchor moveWithCells="1">
                  <from>
                    <xdr:col>13</xdr:col>
                    <xdr:colOff>182880</xdr:colOff>
                    <xdr:row>32</xdr:row>
                    <xdr:rowOff>0</xdr:rowOff>
                  </from>
                  <to>
                    <xdr:col>14</xdr:col>
                    <xdr:colOff>83820</xdr:colOff>
                    <xdr:row>33</xdr:row>
                    <xdr:rowOff>7620</xdr:rowOff>
                  </to>
                </anchor>
              </controlPr>
            </control>
          </mc:Choice>
        </mc:AlternateContent>
        <mc:AlternateContent xmlns:mc="http://schemas.openxmlformats.org/markup-compatibility/2006">
          <mc:Choice Requires="x14">
            <control shapeId="53283" r:id="rId26" name="Check Box 35">
              <controlPr defaultSize="0" autoFill="0" autoLine="0" autoPict="0">
                <anchor moveWithCells="1">
                  <from>
                    <xdr:col>0</xdr:col>
                    <xdr:colOff>99060</xdr:colOff>
                    <xdr:row>42</xdr:row>
                    <xdr:rowOff>76200</xdr:rowOff>
                  </from>
                  <to>
                    <xdr:col>0</xdr:col>
                    <xdr:colOff>388620</xdr:colOff>
                    <xdr:row>42</xdr:row>
                    <xdr:rowOff>312420</xdr:rowOff>
                  </to>
                </anchor>
              </controlPr>
            </control>
          </mc:Choice>
        </mc:AlternateContent>
        <mc:AlternateContent xmlns:mc="http://schemas.openxmlformats.org/markup-compatibility/2006">
          <mc:Choice Requires="x14">
            <control shapeId="53284" r:id="rId27" name="Check Box 36">
              <controlPr defaultSize="0" autoFill="0" autoLine="0" autoPict="0">
                <anchor moveWithCells="1">
                  <from>
                    <xdr:col>0</xdr:col>
                    <xdr:colOff>99060</xdr:colOff>
                    <xdr:row>43</xdr:row>
                    <xdr:rowOff>7620</xdr:rowOff>
                  </from>
                  <to>
                    <xdr:col>0</xdr:col>
                    <xdr:colOff>388620</xdr:colOff>
                    <xdr:row>44</xdr:row>
                    <xdr:rowOff>7620</xdr:rowOff>
                  </to>
                </anchor>
              </controlPr>
            </control>
          </mc:Choice>
        </mc:AlternateContent>
        <mc:AlternateContent xmlns:mc="http://schemas.openxmlformats.org/markup-compatibility/2006">
          <mc:Choice Requires="x14">
            <control shapeId="53285" r:id="rId28" name="Check Box 37">
              <controlPr defaultSize="0" autoFill="0" autoLine="0" autoPict="0">
                <anchor moveWithCells="1">
                  <from>
                    <xdr:col>0</xdr:col>
                    <xdr:colOff>99060</xdr:colOff>
                    <xdr:row>44</xdr:row>
                    <xdr:rowOff>7620</xdr:rowOff>
                  </from>
                  <to>
                    <xdr:col>0</xdr:col>
                    <xdr:colOff>388620</xdr:colOff>
                    <xdr:row>45</xdr:row>
                    <xdr:rowOff>7620</xdr:rowOff>
                  </to>
                </anchor>
              </controlPr>
            </control>
          </mc:Choice>
        </mc:AlternateContent>
        <mc:AlternateContent xmlns:mc="http://schemas.openxmlformats.org/markup-compatibility/2006">
          <mc:Choice Requires="x14">
            <control shapeId="53286" r:id="rId29" name="Check Box 38">
              <controlPr defaultSize="0" autoFill="0" autoLine="0" autoPict="0">
                <anchor moveWithCells="1">
                  <from>
                    <xdr:col>0</xdr:col>
                    <xdr:colOff>99060</xdr:colOff>
                    <xdr:row>44</xdr:row>
                    <xdr:rowOff>228600</xdr:rowOff>
                  </from>
                  <to>
                    <xdr:col>0</xdr:col>
                    <xdr:colOff>388620</xdr:colOff>
                    <xdr:row>45</xdr:row>
                    <xdr:rowOff>228600</xdr:rowOff>
                  </to>
                </anchor>
              </controlPr>
            </control>
          </mc:Choice>
        </mc:AlternateContent>
        <mc:AlternateContent xmlns:mc="http://schemas.openxmlformats.org/markup-compatibility/2006">
          <mc:Choice Requires="x14">
            <control shapeId="53287" r:id="rId30" name="Check Box 39">
              <controlPr defaultSize="0" autoFill="0" autoLine="0" autoPict="0">
                <anchor moveWithCells="1">
                  <from>
                    <xdr:col>0</xdr:col>
                    <xdr:colOff>106680</xdr:colOff>
                    <xdr:row>46</xdr:row>
                    <xdr:rowOff>0</xdr:rowOff>
                  </from>
                  <to>
                    <xdr:col>1</xdr:col>
                    <xdr:colOff>7620</xdr:colOff>
                    <xdr:row>47</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
  <sheetViews>
    <sheetView showGridLines="0" zoomScaleNormal="100" workbookViewId="0">
      <selection activeCell="R9" sqref="R9"/>
    </sheetView>
  </sheetViews>
  <sheetFormatPr defaultRowHeight="14.4"/>
  <cols>
    <col min="1" max="1" width="3" bestFit="1" customWidth="1"/>
    <col min="2" max="2" width="30.6640625" customWidth="1"/>
    <col min="4" max="5" width="0" hidden="1" customWidth="1"/>
    <col min="6" max="6" width="30.6640625" customWidth="1"/>
    <col min="7" max="12" width="0" hidden="1" customWidth="1"/>
    <col min="13" max="13" width="30.6640625" customWidth="1"/>
    <col min="15" max="16" width="0" hidden="1" customWidth="1"/>
    <col min="17" max="19" width="12.6640625" customWidth="1"/>
  </cols>
  <sheetData>
    <row r="1" spans="1:19" ht="25.2">
      <c r="A1" s="1649" t="s">
        <v>429</v>
      </c>
      <c r="B1" s="1650"/>
      <c r="C1" s="1650"/>
      <c r="D1" s="1650"/>
      <c r="E1" s="1650"/>
      <c r="F1" s="1650"/>
      <c r="G1" s="1650"/>
      <c r="H1" s="1650"/>
      <c r="I1" s="1650"/>
      <c r="J1" s="1650"/>
      <c r="K1" s="1650"/>
      <c r="L1" s="1650"/>
      <c r="M1" s="1650"/>
      <c r="N1" s="1650"/>
      <c r="O1" s="1650"/>
      <c r="P1" s="1650"/>
      <c r="Q1" s="1650"/>
      <c r="R1" s="1650"/>
      <c r="S1" s="1651"/>
    </row>
    <row r="2" spans="1:19" ht="21">
      <c r="A2" s="1652" t="s">
        <v>688</v>
      </c>
      <c r="B2" s="1653"/>
      <c r="C2" s="1653"/>
      <c r="D2" s="1653"/>
      <c r="E2" s="1653"/>
      <c r="F2" s="1653"/>
      <c r="G2" s="1653"/>
      <c r="H2" s="1653"/>
      <c r="I2" s="1653"/>
      <c r="J2" s="1653"/>
      <c r="K2" s="1653"/>
      <c r="L2" s="1653"/>
      <c r="M2" s="1653"/>
      <c r="N2" s="1653"/>
      <c r="O2" s="1653"/>
      <c r="P2" s="1653"/>
      <c r="Q2" s="1653"/>
      <c r="R2" s="1653"/>
      <c r="S2" s="1654"/>
    </row>
    <row r="3" spans="1:19">
      <c r="A3" s="1655" t="s">
        <v>596</v>
      </c>
      <c r="B3" s="1656"/>
      <c r="C3" s="1656"/>
      <c r="D3" s="1656"/>
      <c r="E3" s="1656"/>
      <c r="F3" s="1656"/>
      <c r="G3" s="1656"/>
      <c r="H3" s="1656"/>
      <c r="I3" s="1656"/>
      <c r="J3" s="1656"/>
      <c r="K3" s="1656"/>
      <c r="L3" s="1656"/>
      <c r="M3" s="1656"/>
      <c r="N3" s="1656"/>
      <c r="O3" s="1656"/>
      <c r="P3" s="1656"/>
      <c r="Q3" s="1656"/>
      <c r="R3" s="1656"/>
      <c r="S3" s="1657"/>
    </row>
    <row r="4" spans="1:19" ht="15" thickBot="1">
      <c r="A4" s="1658" t="s">
        <v>586</v>
      </c>
      <c r="B4" s="1659"/>
      <c r="C4" s="1659"/>
      <c r="D4" s="1659"/>
      <c r="E4" s="1659"/>
      <c r="F4" s="1659"/>
      <c r="G4" s="1659"/>
      <c r="H4" s="1659"/>
      <c r="I4" s="1659"/>
      <c r="J4" s="1659"/>
      <c r="K4" s="1659"/>
      <c r="L4" s="1659"/>
      <c r="M4" s="1659"/>
      <c r="N4" s="1659"/>
      <c r="O4" s="1659"/>
      <c r="P4" s="1659"/>
      <c r="Q4" s="1659"/>
      <c r="R4" s="1659"/>
      <c r="S4" s="1660"/>
    </row>
    <row r="5" spans="1:19" ht="16.5" customHeight="1" thickBot="1">
      <c r="A5" s="1626" t="s">
        <v>589</v>
      </c>
      <c r="B5" s="1627"/>
      <c r="C5" s="1627"/>
      <c r="D5" s="1627"/>
      <c r="E5" s="1628"/>
      <c r="F5" s="1629" t="s">
        <v>588</v>
      </c>
      <c r="G5" s="1630"/>
      <c r="H5" s="1630"/>
      <c r="I5" s="1630"/>
      <c r="J5" s="1630"/>
      <c r="K5" s="1630"/>
      <c r="L5" s="1631"/>
      <c r="M5" s="1626" t="s">
        <v>590</v>
      </c>
      <c r="N5" s="1627"/>
      <c r="O5" s="1627"/>
      <c r="P5" s="1628"/>
      <c r="Q5" s="1626" t="s">
        <v>593</v>
      </c>
      <c r="R5" s="1627"/>
      <c r="S5" s="1628"/>
    </row>
    <row r="6" spans="1:19" ht="15" customHeight="1" thickBot="1">
      <c r="A6" s="1644" t="s">
        <v>587</v>
      </c>
      <c r="B6" s="1645"/>
      <c r="C6" s="1624" t="s">
        <v>591</v>
      </c>
      <c r="D6" s="1624"/>
      <c r="E6" s="1625"/>
      <c r="F6" s="1632"/>
      <c r="G6" s="1633"/>
      <c r="H6" s="1633"/>
      <c r="I6" s="1633"/>
      <c r="J6" s="1633"/>
      <c r="K6" s="1633"/>
      <c r="L6" s="1634"/>
      <c r="M6" s="140" t="s">
        <v>592</v>
      </c>
      <c r="N6" s="1624" t="s">
        <v>591</v>
      </c>
      <c r="O6" s="1624"/>
      <c r="P6" s="1625"/>
      <c r="Q6" s="140" t="s">
        <v>594</v>
      </c>
      <c r="R6" s="141" t="s">
        <v>595</v>
      </c>
      <c r="S6" s="142" t="s">
        <v>330</v>
      </c>
    </row>
    <row r="7" spans="1:19" ht="30" customHeight="1">
      <c r="A7" s="138">
        <v>1</v>
      </c>
      <c r="B7" s="146"/>
      <c r="C7" s="1646"/>
      <c r="D7" s="1647"/>
      <c r="E7" s="1648"/>
      <c r="F7" s="1641"/>
      <c r="G7" s="1642"/>
      <c r="H7" s="1642"/>
      <c r="I7" s="1642"/>
      <c r="J7" s="1642"/>
      <c r="K7" s="1642"/>
      <c r="L7" s="1643"/>
      <c r="M7" s="143"/>
      <c r="N7" s="156"/>
      <c r="O7" s="130"/>
      <c r="P7" s="133"/>
      <c r="Q7" s="147"/>
      <c r="R7" s="148"/>
      <c r="S7" s="139">
        <f>R7-Q7</f>
        <v>0</v>
      </c>
    </row>
    <row r="8" spans="1:19" ht="30" customHeight="1">
      <c r="A8" s="136">
        <v>2</v>
      </c>
      <c r="B8" s="149"/>
      <c r="C8" s="1635"/>
      <c r="D8" s="1636"/>
      <c r="E8" s="1637"/>
      <c r="F8" s="1618"/>
      <c r="G8" s="1619"/>
      <c r="H8" s="1619"/>
      <c r="I8" s="1619"/>
      <c r="J8" s="1619"/>
      <c r="K8" s="1619"/>
      <c r="L8" s="1620"/>
      <c r="M8" s="144"/>
      <c r="N8" s="156"/>
      <c r="O8" s="130"/>
      <c r="P8" s="133"/>
      <c r="Q8" s="150"/>
      <c r="R8" s="151"/>
      <c r="S8" s="131">
        <f t="shared" ref="S8:S16" si="0">R8-Q8</f>
        <v>0</v>
      </c>
    </row>
    <row r="9" spans="1:19" ht="30" customHeight="1">
      <c r="A9" s="136">
        <v>3</v>
      </c>
      <c r="B9" s="149"/>
      <c r="C9" s="1635"/>
      <c r="D9" s="1636"/>
      <c r="E9" s="1637"/>
      <c r="F9" s="1618"/>
      <c r="G9" s="1619"/>
      <c r="H9" s="1619"/>
      <c r="I9" s="1619"/>
      <c r="J9" s="1619"/>
      <c r="K9" s="1619"/>
      <c r="L9" s="1620"/>
      <c r="M9" s="144"/>
      <c r="N9" s="157"/>
      <c r="O9" s="130"/>
      <c r="P9" s="133"/>
      <c r="Q9" s="150"/>
      <c r="R9" s="151"/>
      <c r="S9" s="131">
        <f t="shared" si="0"/>
        <v>0</v>
      </c>
    </row>
    <row r="10" spans="1:19" ht="30" customHeight="1">
      <c r="A10" s="136">
        <v>4</v>
      </c>
      <c r="B10" s="149"/>
      <c r="C10" s="1635"/>
      <c r="D10" s="1636"/>
      <c r="E10" s="1637"/>
      <c r="F10" s="1618"/>
      <c r="G10" s="1619"/>
      <c r="H10" s="1619"/>
      <c r="I10" s="1619"/>
      <c r="J10" s="1619"/>
      <c r="K10" s="1619"/>
      <c r="L10" s="1620"/>
      <c r="M10" s="144"/>
      <c r="N10" s="157"/>
      <c r="O10" s="130"/>
      <c r="P10" s="133"/>
      <c r="Q10" s="150"/>
      <c r="R10" s="151"/>
      <c r="S10" s="131">
        <f t="shared" si="0"/>
        <v>0</v>
      </c>
    </row>
    <row r="11" spans="1:19" ht="30" customHeight="1">
      <c r="A11" s="136">
        <v>5</v>
      </c>
      <c r="B11" s="152"/>
      <c r="C11" s="1635"/>
      <c r="D11" s="1636"/>
      <c r="E11" s="1637"/>
      <c r="F11" s="1618"/>
      <c r="G11" s="1619"/>
      <c r="H11" s="1619"/>
      <c r="I11" s="1619"/>
      <c r="J11" s="1619"/>
      <c r="K11" s="1619"/>
      <c r="L11" s="1620"/>
      <c r="M11" s="144"/>
      <c r="N11" s="157"/>
      <c r="O11" s="130"/>
      <c r="P11" s="133"/>
      <c r="Q11" s="150"/>
      <c r="R11" s="151"/>
      <c r="S11" s="131">
        <f t="shared" si="0"/>
        <v>0</v>
      </c>
    </row>
    <row r="12" spans="1:19" ht="30" customHeight="1">
      <c r="A12" s="136">
        <v>6</v>
      </c>
      <c r="B12" s="152"/>
      <c r="C12" s="1635"/>
      <c r="D12" s="1636"/>
      <c r="E12" s="1637"/>
      <c r="F12" s="1618"/>
      <c r="G12" s="1619"/>
      <c r="H12" s="1619"/>
      <c r="I12" s="1619"/>
      <c r="J12" s="1619"/>
      <c r="K12" s="1619"/>
      <c r="L12" s="1620"/>
      <c r="M12" s="144"/>
      <c r="N12" s="157"/>
      <c r="O12" s="130"/>
      <c r="P12" s="133"/>
      <c r="Q12" s="150"/>
      <c r="R12" s="151"/>
      <c r="S12" s="131">
        <f t="shared" si="0"/>
        <v>0</v>
      </c>
    </row>
    <row r="13" spans="1:19" ht="30" customHeight="1">
      <c r="A13" s="136">
        <v>7</v>
      </c>
      <c r="B13" s="149"/>
      <c r="C13" s="1635"/>
      <c r="D13" s="1636"/>
      <c r="E13" s="1637"/>
      <c r="F13" s="1618"/>
      <c r="G13" s="1619"/>
      <c r="H13" s="1619"/>
      <c r="I13" s="1619"/>
      <c r="J13" s="1619"/>
      <c r="K13" s="1619"/>
      <c r="L13" s="1620"/>
      <c r="M13" s="144"/>
      <c r="N13" s="157"/>
      <c r="O13" s="130"/>
      <c r="P13" s="133"/>
      <c r="Q13" s="150"/>
      <c r="R13" s="151"/>
      <c r="S13" s="131">
        <f t="shared" si="0"/>
        <v>0</v>
      </c>
    </row>
    <row r="14" spans="1:19" ht="30" customHeight="1">
      <c r="A14" s="136">
        <v>8</v>
      </c>
      <c r="B14" s="149"/>
      <c r="C14" s="1635"/>
      <c r="D14" s="1636"/>
      <c r="E14" s="1637"/>
      <c r="F14" s="1618"/>
      <c r="G14" s="1619"/>
      <c r="H14" s="1619"/>
      <c r="I14" s="1619"/>
      <c r="J14" s="1619"/>
      <c r="K14" s="1619"/>
      <c r="L14" s="1620"/>
      <c r="M14" s="144"/>
      <c r="N14" s="157"/>
      <c r="O14" s="130"/>
      <c r="P14" s="133"/>
      <c r="Q14" s="150"/>
      <c r="R14" s="151"/>
      <c r="S14" s="131">
        <f t="shared" si="0"/>
        <v>0</v>
      </c>
    </row>
    <row r="15" spans="1:19" ht="30" customHeight="1">
      <c r="A15" s="136">
        <v>9</v>
      </c>
      <c r="B15" s="149"/>
      <c r="C15" s="1635"/>
      <c r="D15" s="1636"/>
      <c r="E15" s="1637"/>
      <c r="F15" s="1618"/>
      <c r="G15" s="1619"/>
      <c r="H15" s="1619"/>
      <c r="I15" s="1619"/>
      <c r="J15" s="1619"/>
      <c r="K15" s="1619"/>
      <c r="L15" s="1620"/>
      <c r="M15" s="144"/>
      <c r="N15" s="157"/>
      <c r="O15" s="130"/>
      <c r="P15" s="133"/>
      <c r="Q15" s="150"/>
      <c r="R15" s="151"/>
      <c r="S15" s="131">
        <f t="shared" si="0"/>
        <v>0</v>
      </c>
    </row>
    <row r="16" spans="1:19" ht="30" customHeight="1" thickBot="1">
      <c r="A16" s="137">
        <v>10</v>
      </c>
      <c r="B16" s="153"/>
      <c r="C16" s="1638"/>
      <c r="D16" s="1639"/>
      <c r="E16" s="1640"/>
      <c r="F16" s="1621"/>
      <c r="G16" s="1622"/>
      <c r="H16" s="1622"/>
      <c r="I16" s="1622"/>
      <c r="J16" s="1622"/>
      <c r="K16" s="1622"/>
      <c r="L16" s="1623"/>
      <c r="M16" s="145"/>
      <c r="N16" s="158"/>
      <c r="O16" s="134"/>
      <c r="P16" s="135"/>
      <c r="Q16" s="154"/>
      <c r="R16" s="155"/>
      <c r="S16" s="132">
        <f t="shared" si="0"/>
        <v>0</v>
      </c>
    </row>
  </sheetData>
  <sheetProtection algorithmName="SHA-512" hashValue="ABAcFnZTJRofvUAgM05zWwyNFgdYVOh1KCSX4WIARzpDvTJ2k07upZLiLUoxER5di5DKeQxWOm0Jo2xXfdK0Eg==" saltValue="trAmOBVK+vllOG2DtEtuFA==" spinCount="100000" sheet="1" objects="1" scenarios="1" selectLockedCells="1"/>
  <customSheetViews>
    <customSheetView guid="{82DA15CD-5E49-4A86-B817-C8E74303E90F}" showGridLines="0" fitToPage="1" hiddenColumns="1">
      <selection activeCell="R10" sqref="R10"/>
      <pageMargins left="0.7" right="0.7" top="0.75" bottom="0.75" header="0.3" footer="0.3"/>
      <pageSetup scale="86" orientation="landscape" r:id="rId1"/>
    </customSheetView>
  </customSheetViews>
  <mergeCells count="31">
    <mergeCell ref="A6:B6"/>
    <mergeCell ref="C6:E6"/>
    <mergeCell ref="C7:E7"/>
    <mergeCell ref="A1:S1"/>
    <mergeCell ref="A2:S2"/>
    <mergeCell ref="A3:S3"/>
    <mergeCell ref="A4:S4"/>
    <mergeCell ref="A5:E5"/>
    <mergeCell ref="C14:E14"/>
    <mergeCell ref="C15:E15"/>
    <mergeCell ref="C16:E16"/>
    <mergeCell ref="F7:L7"/>
    <mergeCell ref="F8:L8"/>
    <mergeCell ref="F9:L9"/>
    <mergeCell ref="F10:L10"/>
    <mergeCell ref="F11:L11"/>
    <mergeCell ref="F12:L12"/>
    <mergeCell ref="F13:L13"/>
    <mergeCell ref="C13:E13"/>
    <mergeCell ref="C12:E12"/>
    <mergeCell ref="C11:E11"/>
    <mergeCell ref="C10:E10"/>
    <mergeCell ref="C9:E9"/>
    <mergeCell ref="C8:E8"/>
    <mergeCell ref="F14:L14"/>
    <mergeCell ref="F15:L15"/>
    <mergeCell ref="F16:L16"/>
    <mergeCell ref="N6:P6"/>
    <mergeCell ref="Q5:S5"/>
    <mergeCell ref="M5:P5"/>
    <mergeCell ref="F5:L6"/>
  </mergeCells>
  <hyperlinks>
    <hyperlink ref="A4" r:id="rId2" display="mailto:ResidentialEEApplications@ameren.com"/>
  </hyperlinks>
  <pageMargins left="0.7" right="0.7" top="0.75" bottom="0.75" header="0.3" footer="0.3"/>
  <pageSetup scale="86"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E4" sqref="E4"/>
    </sheetView>
  </sheetViews>
  <sheetFormatPr defaultRowHeight="14.4"/>
  <cols>
    <col min="1" max="1" width="25.109375" bestFit="1" customWidth="1"/>
    <col min="2" max="3" width="10.5546875" bestFit="1" customWidth="1"/>
    <col min="5" max="5" width="11.33203125" customWidth="1"/>
    <col min="6" max="7" width="5.6640625" style="76" customWidth="1"/>
    <col min="9" max="9" width="28.109375" bestFit="1" customWidth="1"/>
  </cols>
  <sheetData>
    <row r="1" spans="1:12">
      <c r="A1" s="92" t="s">
        <v>12</v>
      </c>
      <c r="B1" s="92" t="s">
        <v>638</v>
      </c>
      <c r="C1" s="92" t="s">
        <v>639</v>
      </c>
      <c r="D1" s="92" t="s">
        <v>640</v>
      </c>
      <c r="E1" s="164" t="s">
        <v>899</v>
      </c>
      <c r="F1" s="164" t="s">
        <v>247</v>
      </c>
      <c r="G1" s="164" t="s">
        <v>583</v>
      </c>
      <c r="I1" s="194" t="s">
        <v>670</v>
      </c>
      <c r="L1" s="183" t="s">
        <v>676</v>
      </c>
    </row>
    <row r="2" spans="1:12">
      <c r="A2" t="s">
        <v>19</v>
      </c>
      <c r="B2" s="162">
        <v>0.7</v>
      </c>
      <c r="C2" s="162">
        <v>0.53</v>
      </c>
      <c r="D2" s="162">
        <v>0.5</v>
      </c>
      <c r="E2" s="162">
        <v>0.7</v>
      </c>
      <c r="F2" s="215">
        <v>0.43</v>
      </c>
      <c r="G2" s="215">
        <f>1-F2</f>
        <v>0.56999999999999995</v>
      </c>
      <c r="I2" t="s">
        <v>671</v>
      </c>
      <c r="L2" t="s">
        <v>677</v>
      </c>
    </row>
    <row r="3" spans="1:12">
      <c r="A3" s="76" t="s">
        <v>713</v>
      </c>
      <c r="B3" s="162">
        <v>1.5</v>
      </c>
      <c r="C3" s="162">
        <v>1.1299999999999999</v>
      </c>
      <c r="D3" s="162">
        <v>0.9</v>
      </c>
      <c r="E3" s="162">
        <v>1.5</v>
      </c>
      <c r="F3" s="215">
        <v>0.34</v>
      </c>
      <c r="G3" s="215">
        <v>0.66</v>
      </c>
      <c r="I3" t="s">
        <v>672</v>
      </c>
    </row>
    <row r="4" spans="1:12">
      <c r="A4" t="s">
        <v>714</v>
      </c>
      <c r="B4" s="162">
        <v>1.2</v>
      </c>
      <c r="C4" s="162">
        <v>0.9</v>
      </c>
      <c r="D4" s="328">
        <v>0</v>
      </c>
      <c r="E4" s="162">
        <v>1.2</v>
      </c>
      <c r="F4" s="215">
        <v>0.34</v>
      </c>
      <c r="G4" s="215">
        <f t="shared" ref="G4:G18" si="0">1-F4</f>
        <v>0.66</v>
      </c>
      <c r="I4" t="s">
        <v>732</v>
      </c>
    </row>
    <row r="5" spans="1:12">
      <c r="A5" t="s">
        <v>21</v>
      </c>
      <c r="B5" s="162">
        <v>1.8</v>
      </c>
      <c r="C5" s="162">
        <v>1.35</v>
      </c>
      <c r="D5" s="162">
        <v>0.9</v>
      </c>
      <c r="E5" s="162">
        <v>1.8</v>
      </c>
      <c r="F5" s="215">
        <v>0.36</v>
      </c>
      <c r="G5" s="215">
        <f t="shared" si="0"/>
        <v>0.64</v>
      </c>
      <c r="I5" s="194" t="s">
        <v>673</v>
      </c>
    </row>
    <row r="6" spans="1:12">
      <c r="A6" t="s">
        <v>22</v>
      </c>
      <c r="B6" s="162">
        <v>2</v>
      </c>
      <c r="C6" s="162">
        <v>1.5</v>
      </c>
      <c r="D6" s="162">
        <v>1</v>
      </c>
      <c r="E6" s="162">
        <v>4</v>
      </c>
      <c r="F6" s="215">
        <v>0.63</v>
      </c>
      <c r="G6" s="215">
        <f t="shared" si="0"/>
        <v>0.37</v>
      </c>
      <c r="I6" s="76" t="s">
        <v>674</v>
      </c>
    </row>
    <row r="7" spans="1:12">
      <c r="A7" t="s">
        <v>641</v>
      </c>
      <c r="B7" s="162">
        <v>4</v>
      </c>
      <c r="C7" s="162">
        <v>3</v>
      </c>
      <c r="D7" s="162">
        <v>2</v>
      </c>
      <c r="E7" t="s">
        <v>900</v>
      </c>
      <c r="F7" s="215">
        <v>0.25</v>
      </c>
      <c r="G7" s="215">
        <f t="shared" si="0"/>
        <v>0.75</v>
      </c>
      <c r="I7" s="76" t="s">
        <v>675</v>
      </c>
    </row>
    <row r="8" spans="1:12">
      <c r="A8" t="s">
        <v>335</v>
      </c>
      <c r="B8" s="162">
        <v>50</v>
      </c>
      <c r="C8" s="162">
        <v>37.5</v>
      </c>
      <c r="D8" s="162">
        <v>25</v>
      </c>
      <c r="E8" s="349" t="s">
        <v>901</v>
      </c>
      <c r="F8" s="215">
        <v>1</v>
      </c>
      <c r="G8" s="215">
        <f t="shared" si="0"/>
        <v>0</v>
      </c>
      <c r="I8" t="s">
        <v>732</v>
      </c>
    </row>
    <row r="9" spans="1:12">
      <c r="A9" t="s">
        <v>276</v>
      </c>
      <c r="B9" s="162">
        <v>400</v>
      </c>
      <c r="C9" s="162">
        <v>300</v>
      </c>
      <c r="D9" s="162">
        <v>200</v>
      </c>
      <c r="E9" s="162">
        <v>400</v>
      </c>
      <c r="F9" s="215">
        <v>0.39</v>
      </c>
      <c r="G9" s="215">
        <f t="shared" si="0"/>
        <v>0.61</v>
      </c>
      <c r="I9" t="s">
        <v>678</v>
      </c>
    </row>
    <row r="10" spans="1:12">
      <c r="A10" t="s">
        <v>642</v>
      </c>
      <c r="B10" s="162">
        <v>2600</v>
      </c>
      <c r="C10" s="162">
        <v>1950</v>
      </c>
      <c r="D10" s="162">
        <v>0</v>
      </c>
      <c r="E10" t="s">
        <v>703</v>
      </c>
      <c r="F10" s="215">
        <v>0</v>
      </c>
      <c r="G10" s="215">
        <f t="shared" si="0"/>
        <v>1</v>
      </c>
      <c r="I10" t="s">
        <v>685</v>
      </c>
    </row>
    <row r="11" spans="1:12">
      <c r="A11" t="s">
        <v>70</v>
      </c>
      <c r="B11" s="162">
        <v>3400</v>
      </c>
      <c r="C11" s="162">
        <v>2550</v>
      </c>
      <c r="D11" s="162">
        <v>0</v>
      </c>
      <c r="E11" t="s">
        <v>703</v>
      </c>
      <c r="F11" s="215">
        <v>0</v>
      </c>
      <c r="G11" s="215">
        <f t="shared" si="0"/>
        <v>1</v>
      </c>
      <c r="I11" t="s">
        <v>679</v>
      </c>
    </row>
    <row r="12" spans="1:12">
      <c r="A12" t="s">
        <v>251</v>
      </c>
      <c r="B12" s="162">
        <v>600</v>
      </c>
      <c r="C12" s="162">
        <v>300</v>
      </c>
      <c r="D12" s="162">
        <v>0</v>
      </c>
      <c r="E12" t="s">
        <v>703</v>
      </c>
      <c r="F12" s="215">
        <v>1</v>
      </c>
      <c r="G12" s="215">
        <f t="shared" si="0"/>
        <v>0</v>
      </c>
    </row>
    <row r="13" spans="1:12">
      <c r="A13" t="s">
        <v>67</v>
      </c>
      <c r="B13" s="162">
        <v>2400</v>
      </c>
      <c r="C13" s="162">
        <v>1800</v>
      </c>
      <c r="D13" s="162">
        <v>0</v>
      </c>
      <c r="E13" t="s">
        <v>703</v>
      </c>
      <c r="F13" s="215">
        <v>1</v>
      </c>
      <c r="G13" s="215">
        <f t="shared" si="0"/>
        <v>0</v>
      </c>
      <c r="I13" s="76" t="s">
        <v>680</v>
      </c>
    </row>
    <row r="14" spans="1:12">
      <c r="A14" t="s">
        <v>643</v>
      </c>
      <c r="B14" s="162">
        <v>200</v>
      </c>
      <c r="C14" s="162">
        <v>150</v>
      </c>
      <c r="D14" s="162">
        <v>0</v>
      </c>
      <c r="E14" s="162">
        <v>200</v>
      </c>
      <c r="F14" s="215">
        <v>1</v>
      </c>
      <c r="G14" s="215">
        <f t="shared" si="0"/>
        <v>0</v>
      </c>
      <c r="I14" s="76" t="s">
        <v>686</v>
      </c>
    </row>
    <row r="15" spans="1:12">
      <c r="A15" t="s">
        <v>431</v>
      </c>
      <c r="B15" s="162">
        <v>200</v>
      </c>
      <c r="C15" s="162">
        <v>150</v>
      </c>
      <c r="D15" s="162">
        <v>100</v>
      </c>
      <c r="E15" s="162">
        <v>300</v>
      </c>
      <c r="F15" s="215">
        <v>0.49</v>
      </c>
      <c r="G15" s="215">
        <f t="shared" si="0"/>
        <v>0.51</v>
      </c>
      <c r="I15" s="76" t="s">
        <v>681</v>
      </c>
    </row>
    <row r="16" spans="1:12">
      <c r="A16" t="s">
        <v>604</v>
      </c>
      <c r="B16" s="162">
        <v>500</v>
      </c>
      <c r="C16" s="162">
        <v>500</v>
      </c>
      <c r="D16" s="162">
        <v>0</v>
      </c>
      <c r="E16" t="s">
        <v>703</v>
      </c>
      <c r="F16" s="215">
        <v>1</v>
      </c>
      <c r="G16" s="215">
        <f t="shared" si="0"/>
        <v>0</v>
      </c>
    </row>
    <row r="17" spans="1:9">
      <c r="A17" t="s">
        <v>644</v>
      </c>
      <c r="B17" s="162">
        <v>300</v>
      </c>
      <c r="C17" s="162">
        <v>225</v>
      </c>
      <c r="D17" s="162">
        <v>0</v>
      </c>
      <c r="E17" t="s">
        <v>703</v>
      </c>
      <c r="F17" s="215">
        <v>1</v>
      </c>
      <c r="G17" s="215">
        <f t="shared" si="0"/>
        <v>0</v>
      </c>
      <c r="I17" t="s">
        <v>242</v>
      </c>
    </row>
    <row r="18" spans="1:9">
      <c r="A18" t="s">
        <v>690</v>
      </c>
      <c r="B18" s="162">
        <v>0</v>
      </c>
      <c r="C18" s="162">
        <v>0</v>
      </c>
      <c r="D18" s="162">
        <v>0</v>
      </c>
      <c r="E18" s="76"/>
      <c r="F18" s="215">
        <v>0.86</v>
      </c>
      <c r="G18" s="215">
        <f t="shared" si="0"/>
        <v>0.14000000000000001</v>
      </c>
      <c r="I18" t="s">
        <v>715</v>
      </c>
    </row>
    <row r="19" spans="1:9">
      <c r="A19" t="s">
        <v>733</v>
      </c>
      <c r="B19" s="162">
        <v>3000</v>
      </c>
      <c r="C19" s="162">
        <v>3000</v>
      </c>
      <c r="D19" s="162">
        <v>0</v>
      </c>
      <c r="E19" s="162">
        <v>3000</v>
      </c>
      <c r="F19" s="215">
        <v>0</v>
      </c>
      <c r="G19" s="215">
        <v>1</v>
      </c>
      <c r="I19" t="s">
        <v>616</v>
      </c>
    </row>
    <row r="21" spans="1:9">
      <c r="I21" t="s">
        <v>720</v>
      </c>
    </row>
    <row r="22" spans="1:9">
      <c r="I22" t="s">
        <v>722</v>
      </c>
    </row>
    <row r="23" spans="1:9">
      <c r="I23" t="s">
        <v>723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OGQ1NzYwZS02MzhhLTQ3ZTgtOWUyZS0xMjI2YzJjYjI2OGQiIG9yaWdpbj0idXNlclNlbGVjdGVkIj48ZWxlbWVudCB1aWQ9IjQyODM0YmZiLTFlYzEtNGJlYi1iZDY0LWViODNmYjNjYjNmMyIgdmFsdWU9IiIgeG1sbnM9Imh0dHA6Ly93d3cuYm9sZG9uamFtZXMuY29tLzIwMDgvMDEvc2llL2ludGVybmFsL2xhYmVsIiAvPjwvc2lzbD48VXNlck5hbWU+TEVJRE9TLUNPUlBcbWFybmVyczwvVXNlck5hbWU+PERhdGVUaW1lPjYvMTIvMjAxOCAxMjowMzo1MSBQTTwvRGF0ZVRpbWU+PExhYmVsU3RyaW5nPlVucmVzdHJpY3RlZDwvTGFiZWxTdHJpbmc+PC9pdGVtPjwvbGFiZWxIaXN0b3J5Pg==</Value>
</WrappedLabelHistory>
</file>

<file path=customXml/item2.xml><?xml version="1.0" encoding="utf-8"?>
<sisl xmlns:xsd="http://www.w3.org/2001/XMLSchema" xmlns:xsi="http://www.w3.org/2001/XMLSchema-instance" xmlns="http://www.boldonjames.com/2008/01/sie/internal/label" sislVersion="0" policy="c8d5760e-638a-47e8-9e2e-1226c2cb268d" origin="userSelected">
  <element uid="42834bfb-1ec1-4beb-bd64-eb83fb3cb3f3" value=""/>
</sisl>
</file>

<file path=customXml/itemProps1.xml><?xml version="1.0" encoding="utf-8"?>
<ds:datastoreItem xmlns:ds="http://schemas.openxmlformats.org/officeDocument/2006/customXml" ds:itemID="{463C88BC-FC3A-4640-A80A-BDA58CFD1460}">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12F25ABE-59AA-40F5-B47D-B361079F608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21</vt:i4>
      </vt:variant>
    </vt:vector>
  </HeadingPairs>
  <TitlesOfParts>
    <vt:vector size="34" baseType="lpstr">
      <vt:lpstr>Workbook</vt:lpstr>
      <vt:lpstr>Transmittal Res</vt:lpstr>
      <vt:lpstr>Transmittal Inc</vt:lpstr>
      <vt:lpstr>Ancillary Costs</vt:lpstr>
      <vt:lpstr>Inspection Disclaimers</vt:lpstr>
      <vt:lpstr>Diagnostic Test Form</vt:lpstr>
      <vt:lpstr>No Heat Form</vt:lpstr>
      <vt:lpstr>Change Order Form</vt:lpstr>
      <vt:lpstr>Measures</vt:lpstr>
      <vt:lpstr>Home Efficiency - PY21 Pricing</vt:lpstr>
      <vt:lpstr>Revision Tracking</vt:lpstr>
      <vt:lpstr>Lists</vt:lpstr>
      <vt:lpstr>Reference</vt:lpstr>
      <vt:lpstr>CAC</vt:lpstr>
      <vt:lpstr>Furnace</vt:lpstr>
      <vt:lpstr>Good</vt:lpstr>
      <vt:lpstr>Reference!Moderate</vt:lpstr>
      <vt:lpstr>N</vt:lpstr>
      <vt:lpstr>NA</vt:lpstr>
      <vt:lpstr>Natural_Draft</vt:lpstr>
      <vt:lpstr>Natural_Gas</vt:lpstr>
      <vt:lpstr>NGas</vt:lpstr>
      <vt:lpstr>On_Demand</vt:lpstr>
      <vt:lpstr>'Change Order Form'!Print_Area</vt:lpstr>
      <vt:lpstr>'Diagnostic Test Form'!Print_Area</vt:lpstr>
      <vt:lpstr>'Inspection Disclaimers'!Print_Area</vt:lpstr>
      <vt:lpstr>'No Heat Form'!Print_Area</vt:lpstr>
      <vt:lpstr>'Transmittal Inc'!Print_Area</vt:lpstr>
      <vt:lpstr>'Transmittal Res'!Print_Area</vt:lpstr>
      <vt:lpstr>Workbook!Print_Area</vt:lpstr>
      <vt:lpstr>'Home Efficiency - PY21 Pricing'!Print_Titles</vt:lpstr>
      <vt:lpstr>XX</vt:lpstr>
      <vt:lpstr>Reference!Yes</vt:lpstr>
      <vt:lpstr>YesNo</vt:lpstr>
    </vt:vector>
  </TitlesOfParts>
  <Company>Conservation Services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Unrestricted</dc:subject>
  <dc:creator>WadeMorehead</dc:creator>
  <cp:lastModifiedBy>DeSignor, Caryn</cp:lastModifiedBy>
  <cp:lastPrinted>2021-06-24T13:38:01Z</cp:lastPrinted>
  <dcterms:created xsi:type="dcterms:W3CDTF">2016-02-10T17:15:43Z</dcterms:created>
  <dcterms:modified xsi:type="dcterms:W3CDTF">2021-07-09T17:05:27Z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docIndexRef">
    <vt:lpwstr>3a73b293-58a8-4c2e-8d8e-ab773968ffa3</vt:lpwstr>
  </property>
  <property fmtid="{D5CDD505-2E9C-101B-9397-08002B2CF9AE}" pid="4" name="bjDocumentSecurityLabel">
    <vt:lpwstr>Unrestricted</vt:lpwstr>
  </property>
  <property fmtid="{D5CDD505-2E9C-101B-9397-08002B2CF9AE}" pid="5" name="bjSaver">
    <vt:lpwstr>6brJ8udGUOkiA+SYU7aIcV1skQTPJ9AH</vt:lpwstr>
  </property>
  <property fmtid="{D5CDD505-2E9C-101B-9397-08002B2CF9AE}" pid="6" name="bjLabelHistoryID">
    <vt:lpwstr>{463C88BC-FC3A-4640-A80A-BDA58CFD1460}</vt:lpwstr>
  </property>
  <property fmtid="{D5CDD505-2E9C-101B-9397-08002B2CF9AE}" pid="7" name="bjDocumentLabelXML">
    <vt:lpwstr>&lt;?xml version="1.0" encoding="us-ascii"?&gt;&lt;sisl xmlns:xsd="http://www.w3.org/2001/XMLSchema" xmlns:xsi="http://www.w3.org/2001/XMLSchema-instance" sislVersion="0" policy="c8d5760e-638a-47e8-9e2e-1226c2cb268d" origin="userSelected" xmlns="http://www.boldonj</vt:lpwstr>
  </property>
  <property fmtid="{D5CDD505-2E9C-101B-9397-08002B2CF9AE}" pid="8" name="bjDocumentLabelXML-0">
    <vt:lpwstr>ames.com/2008/01/sie/internal/label"&gt;&lt;element uid="42834bfb-1ec1-4beb-bd64-eb83fb3cb3f3" value="" /&gt;&lt;/sisl&gt;</vt:lpwstr>
  </property>
</Properties>
</file>