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https://wmes-my.sharepoint.com/personal/ccooper_wmenergy_com/Documents/Documents/"/>
    </mc:Choice>
  </mc:AlternateContent>
  <xr:revisionPtr revIDLastSave="1" documentId="14_{7CC5166F-4526-4DD8-B63B-269CC3CB6CD8}" xr6:coauthVersionLast="47" xr6:coauthVersionMax="47" xr10:uidLastSave="{8462F209-08D9-4039-BA0A-D58BBC189166}"/>
  <workbookProtection workbookAlgorithmName="SHA-512" workbookHashValue="Rm7CeFuobOew/16cROECazSfF9U2knN+/xm+CBkc56MbJek/NZl6S7vhr+k0k0Lh7cderZgac/Enev76VkYBlg==" workbookSaltValue="dLq0R8oihXcNbSCh0dGsQw==" workbookSpinCount="100000" lockStructure="1"/>
  <bookViews>
    <workbookView xWindow="-108" yWindow="-108" windowWidth="23256" windowHeight="12456" activeTab="1" xr2:uid="{E74DA437-D970-456F-A7D7-E4124A591AC5}"/>
  </bookViews>
  <sheets>
    <sheet name="Submission Guide" sheetId="12" r:id="rId1"/>
    <sheet name="IQ CAA Application" sheetId="7" r:id="rId2"/>
    <sheet name="IQ CAA Incentive Summary" sheetId="8" r:id="rId3"/>
    <sheet name="Revisions" sheetId="11" state="hidden" r:id="rId4"/>
    <sheet name="Revision Tracking" sheetId="10" state="hidden" r:id="rId5"/>
    <sheet name="Allowable Expenditures" sheetId="13" r:id="rId6"/>
    <sheet name="IQ CAA Reference" sheetId="9" state="hidden" r:id="rId7"/>
    <sheet name="Measure Ref" sheetId="6" state="hidden" r:id="rId8"/>
    <sheet name="Lists" sheetId="2" state="hidden" r:id="rId9"/>
  </sheets>
  <externalReferences>
    <externalReference r:id="rId10"/>
    <externalReference r:id="rId11"/>
    <externalReference r:id="rId12"/>
  </externalReferences>
  <definedNames>
    <definedName name="AC">#REF!</definedName>
    <definedName name="AF">#REF!</definedName>
    <definedName name="AGcote">#REF!</definedName>
    <definedName name="AGF_Amt">#REF!</definedName>
    <definedName name="AGF_OB_Amt">#REF!</definedName>
    <definedName name="AHP_Amt">#REF!</definedName>
    <definedName name="All">[1]List!$E$27:$E$31</definedName>
    <definedName name="Alls">#REF!</definedName>
    <definedName name="Annual_Dollar_Savings">#REF!</definedName>
    <definedName name="ASHP">[1]List!$A$23:$A$27</definedName>
    <definedName name="ASHPNAs">#REF!</definedName>
    <definedName name="ASHPs">#REF!</definedName>
    <definedName name="Assign_Hemi_To_Contractor">#REF!</definedName>
    <definedName name="Attic_Flat">[1]List!$E$9:$E$12</definedName>
    <definedName name="AtticFlats">#REF!</definedName>
    <definedName name="Attics">#REF!</definedName>
    <definedName name="Awful">[1]List!$E$22:$E$25</definedName>
    <definedName name="Basement">[1]List!$C$2:$C$6</definedName>
    <definedName name="Batt">[1]List!$E$14:$E$17</definedName>
    <definedName name="Batts">#REF!</definedName>
    <definedName name="Bsmt">#REF!</definedName>
    <definedName name="CC">#REF!</definedName>
    <definedName name="Cellulose">[1]List!$E$15:$E$16</definedName>
    <definedName name="Celluloses">#REF!</definedName>
    <definedName name="CFL">[1]List!$A$8:$A$10</definedName>
    <definedName name="CFLs">#REF!</definedName>
    <definedName name="Closed_Cell_SPF">#REF!</definedName>
    <definedName name="ClosedCell">#REF!</definedName>
    <definedName name="Conditional_Approval">#REF!</definedName>
    <definedName name="Customer_Address">#REF!</definedName>
    <definedName name="Customer_City_ST_Zip">#REF!</definedName>
    <definedName name="Customer_Name">#REF!</definedName>
    <definedName name="Date_of_Transmittal">#REF!</definedName>
    <definedName name="Depth">[1]List!$E$19:$E$20</definedName>
    <definedName name="Dollar_Savings">#REF!</definedName>
    <definedName name="EnergySavingsOnlySIR">#REF!</definedName>
    <definedName name="ESmart_Amt">#REF!</definedName>
    <definedName name="Exc">#REF!</definedName>
    <definedName name="Excellent">[1]List!$A$29:$A$32</definedName>
    <definedName name="Excellents">#REF!</definedName>
    <definedName name="Existing_Fuel">#REF!</definedName>
    <definedName name="Financials_Completions">#REF!</definedName>
    <definedName name="Financials_Reviews">#REF!</definedName>
    <definedName name="Finished">[1]List!$C$18:$C$21</definedName>
    <definedName name="FinishedNA">#REF!</definedName>
    <definedName name="From_Completions">#REF!</definedName>
    <definedName name="From_Reviews">#REF!</definedName>
    <definedName name="Ga">#REF!</definedName>
    <definedName name="Gas">[1]List!$A$20:$A$21</definedName>
    <definedName name="GasNA">[1]List!$A$20:$A$22</definedName>
    <definedName name="GasNAs">#REF!</definedName>
    <definedName name="Gass">#REF!</definedName>
    <definedName name="Hall">[1]List!$C$28:$C$31</definedName>
    <definedName name="Halls">#REF!</definedName>
    <definedName name="Hatch">[1]List!$C$23:$C$26</definedName>
    <definedName name="Hatchs">#REF!</definedName>
    <definedName name="HFI_Amt">#REF!</definedName>
    <definedName name="Hip">[1]List!$C$33:$C$35</definedName>
    <definedName name="Hips">#REF!</definedName>
    <definedName name="Kwh">#REF!</definedName>
    <definedName name="linefeed">#REF!</definedName>
    <definedName name="LIPA_Amount">#REF!</definedName>
    <definedName name="Message_Completions">#REF!</definedName>
    <definedName name="Message_JobComplete">#REF!</definedName>
    <definedName name="Message_JobReview">#REF!</definedName>
    <definedName name="MMbtu">#REF!</definedName>
    <definedName name="Moderate">#REF!</definedName>
    <definedName name="Natural">[1]List!$C$13:$C$16</definedName>
    <definedName name="NaturalNA">#REF!</definedName>
    <definedName name="Naturals">[2]List!$E$2:$E$5</definedName>
    <definedName name="Nnatural">#REF!</definedName>
    <definedName name="No">[2]List!$E$7:$E$9</definedName>
    <definedName name="Notes">#REF!</definedName>
    <definedName name="Notes_Completions">#REF!</definedName>
    <definedName name="Notes_JobReview">#REF!</definedName>
    <definedName name="OBR_Utility">#REF!</definedName>
    <definedName name="On_Demand">[3]Lists!$C$18:$C$22</definedName>
    <definedName name="One">[1]List!$A$12:$A$17</definedName>
    <definedName name="OnePlus">[1]List!$A$12:$A$18</definedName>
    <definedName name="Ones">#REF!</definedName>
    <definedName name="Participating_Contractor">#REF!</definedName>
    <definedName name="Payback_Years">#REF!</definedName>
    <definedName name="Primary_Heating_Fuel">#REF!</definedName>
    <definedName name="_xlnm.Print_Area" localSheetId="1">'IQ CAA Application'!$B$1:$AO$103</definedName>
    <definedName name="Project_Type">#REF!</definedName>
    <definedName name="ProjectID">#REF!</definedName>
    <definedName name="Qualifications">#REF!</definedName>
    <definedName name="Ranch">[1]List!$G$2:$G$7</definedName>
    <definedName name="Ranchs">#REF!</definedName>
    <definedName name="Re_Completions">#REF!</definedName>
    <definedName name="Re_Reviews">#REF!</definedName>
    <definedName name="Ridge">[1]List!$E$2:$E$7</definedName>
    <definedName name="Ridges">#REF!</definedName>
    <definedName name="RJ">#REF!</definedName>
    <definedName name="Silvercote">[1]List!$G$13</definedName>
    <definedName name="SIR_Payback">#REF!</definedName>
    <definedName name="Slab">#REF!</definedName>
    <definedName name="SPF">#REF!</definedName>
    <definedName name="SPF_Open_Cell">[1]List!$E$33:$E$35</definedName>
    <definedName name="Tank">[1]List!$C$8:$C$11</definedName>
    <definedName name="TankNA">#REF!</definedName>
    <definedName name="Tanks">[2]List!$C$26:$C$30</definedName>
    <definedName name="Three">#REF!</definedName>
    <definedName name="To">#REF!</definedName>
    <definedName name="Total_Cost_of_Project">#REF!</definedName>
    <definedName name="Total_Eligible_Measures">#REF!</definedName>
    <definedName name="Ttank">#REF!</definedName>
    <definedName name="Utility_Providers">#REF!</definedName>
    <definedName name="WB">#REF!</definedName>
    <definedName name="WBNA">#REF!</definedName>
    <definedName name="WillBe">[1]List!$A$2:$A$4</definedName>
    <definedName name="Window">[1]List!$A$34:$A$37</definedName>
    <definedName name="X">[1]List!$A$5</definedName>
    <definedName name="Xs">#REF!</definedName>
    <definedName name="Yes">#REF!</definedName>
    <definedName name="YesNA">[1]List!$G$9:$G$11</definedName>
    <definedName name="YesNAs">#REF!</definedName>
    <definedName name="YesNo">[3]Lists!$C$9:$C$11</definedName>
    <definedName name="Yess">#REF!</definedName>
    <definedName name="Yyes">#REF!</definedName>
    <definedName name="Ze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9" l="1"/>
  <c r="E6" i="9"/>
  <c r="J55" i="8" l="1"/>
  <c r="E3" i="9"/>
  <c r="P56" i="8"/>
  <c r="J56" i="8"/>
  <c r="C84" i="8"/>
  <c r="AL85" i="7"/>
  <c r="AL84" i="7"/>
  <c r="AL83" i="7"/>
  <c r="AL82" i="7"/>
  <c r="AL81" i="7"/>
  <c r="AL80" i="7"/>
  <c r="AL79" i="7"/>
  <c r="AL78" i="7"/>
  <c r="AL77" i="7"/>
  <c r="AL76" i="7"/>
  <c r="AL86" i="7" s="1"/>
  <c r="P55" i="8"/>
  <c r="P54" i="8"/>
  <c r="P53" i="8"/>
  <c r="P52" i="8"/>
  <c r="P51" i="8"/>
  <c r="P50" i="8"/>
  <c r="J54" i="8"/>
  <c r="J53" i="8"/>
  <c r="J52" i="8"/>
  <c r="J51" i="8"/>
  <c r="J50" i="8"/>
  <c r="C83" i="8"/>
  <c r="C82" i="8"/>
  <c r="C81" i="8"/>
  <c r="C80" i="8"/>
  <c r="C79" i="8"/>
  <c r="C78" i="8"/>
  <c r="C77" i="8"/>
  <c r="P49" i="8"/>
  <c r="J49" i="8"/>
  <c r="AL69" i="7"/>
  <c r="AL68" i="7"/>
  <c r="AL67" i="7"/>
  <c r="AL66" i="7"/>
  <c r="AL65" i="7"/>
  <c r="AL64" i="7"/>
  <c r="AL63" i="7"/>
  <c r="C76" i="8"/>
  <c r="P48" i="8"/>
  <c r="J48" i="8"/>
  <c r="C75" i="8"/>
  <c r="P47" i="8"/>
  <c r="J47" i="8"/>
  <c r="C74" i="8"/>
  <c r="P46" i="8"/>
  <c r="J46" i="8"/>
  <c r="C73" i="8"/>
  <c r="C72" i="8"/>
  <c r="C71" i="8"/>
  <c r="C70" i="8"/>
  <c r="P45" i="8"/>
  <c r="P44" i="8"/>
  <c r="P43" i="8"/>
  <c r="P42" i="8"/>
  <c r="J45" i="8"/>
  <c r="J44" i="8"/>
  <c r="J43" i="8"/>
  <c r="J42" i="8"/>
  <c r="C45" i="8"/>
  <c r="C44" i="8"/>
  <c r="C43" i="8"/>
  <c r="C69" i="8"/>
  <c r="P41" i="8"/>
  <c r="J41" i="8"/>
  <c r="AL58" i="7"/>
  <c r="AL56" i="7"/>
  <c r="AL53" i="7"/>
  <c r="AL51" i="7"/>
  <c r="AL50" i="7"/>
  <c r="AL49" i="7"/>
  <c r="AL48" i="7"/>
  <c r="AL47" i="7"/>
  <c r="C68" i="8"/>
  <c r="C67" i="8"/>
  <c r="C66" i="8"/>
  <c r="C65" i="8"/>
  <c r="C64" i="8"/>
  <c r="C63" i="8"/>
  <c r="P40" i="8"/>
  <c r="P39" i="8"/>
  <c r="P38" i="8"/>
  <c r="P37" i="8"/>
  <c r="P36" i="8"/>
  <c r="P35" i="8"/>
  <c r="J40" i="8"/>
  <c r="J39" i="8"/>
  <c r="J38" i="8"/>
  <c r="J37" i="8"/>
  <c r="J36" i="8"/>
  <c r="J35" i="8"/>
  <c r="J34" i="8"/>
  <c r="C62" i="8"/>
  <c r="P34" i="8"/>
  <c r="AL43" i="7"/>
  <c r="AL42" i="7"/>
  <c r="AL41" i="7"/>
  <c r="AL40" i="7"/>
  <c r="AL39" i="7"/>
  <c r="AL38" i="7"/>
  <c r="AL37" i="7"/>
  <c r="AH31" i="7"/>
  <c r="P33" i="8" s="1"/>
  <c r="AD31" i="7"/>
  <c r="J33" i="8" s="1"/>
  <c r="Z31" i="7"/>
  <c r="C61" i="8" s="1"/>
  <c r="V31" i="7"/>
  <c r="AK90" i="7" l="1"/>
  <c r="E84" i="8"/>
  <c r="D84" i="8"/>
  <c r="E81" i="8"/>
  <c r="D81" i="8"/>
  <c r="F81" i="8" s="1"/>
  <c r="E82" i="8"/>
  <c r="D82" i="8"/>
  <c r="F82" i="8" s="1"/>
  <c r="E77" i="8"/>
  <c r="D77" i="8"/>
  <c r="F77" i="8" s="1"/>
  <c r="E80" i="8"/>
  <c r="D80" i="8"/>
  <c r="E78" i="8"/>
  <c r="D78" i="8"/>
  <c r="E79" i="8"/>
  <c r="D79" i="8"/>
  <c r="E83" i="8"/>
  <c r="D83" i="8"/>
  <c r="F83" i="8" s="1"/>
  <c r="E76" i="8"/>
  <c r="D76" i="8"/>
  <c r="E75" i="8"/>
  <c r="D75" i="8"/>
  <c r="F75" i="8" s="1"/>
  <c r="E74" i="8"/>
  <c r="D74" i="8"/>
  <c r="F74" i="8" s="1"/>
  <c r="E69" i="8"/>
  <c r="D69" i="8"/>
  <c r="E70" i="8"/>
  <c r="D70" i="8"/>
  <c r="F70" i="8" s="1"/>
  <c r="E71" i="8"/>
  <c r="D71" i="8"/>
  <c r="F71" i="8" s="1"/>
  <c r="E72" i="8"/>
  <c r="D72" i="8"/>
  <c r="F72" i="8" s="1"/>
  <c r="E73" i="8"/>
  <c r="D73" i="8"/>
  <c r="F73" i="8" s="1"/>
  <c r="E62" i="8"/>
  <c r="D62" i="8"/>
  <c r="F62" i="8" s="1"/>
  <c r="E63" i="8"/>
  <c r="D63" i="8"/>
  <c r="E64" i="8"/>
  <c r="D64" i="8"/>
  <c r="F64" i="8" s="1"/>
  <c r="E65" i="8"/>
  <c r="D65" i="8"/>
  <c r="F65" i="8" s="1"/>
  <c r="E66" i="8"/>
  <c r="D66" i="8"/>
  <c r="F66" i="8" s="1"/>
  <c r="E67" i="8"/>
  <c r="D67" i="8"/>
  <c r="F67" i="8" s="1"/>
  <c r="E68" i="8"/>
  <c r="D68" i="8"/>
  <c r="F68" i="8" s="1"/>
  <c r="E61" i="8"/>
  <c r="D61" i="8"/>
  <c r="C85" i="8"/>
  <c r="P2" i="2"/>
  <c r="F80" i="8" l="1"/>
  <c r="F63" i="8"/>
  <c r="F69" i="8"/>
  <c r="F78" i="8"/>
  <c r="F84" i="8"/>
  <c r="F79" i="8"/>
  <c r="F76" i="8"/>
  <c r="E85" i="8"/>
  <c r="D85" i="8"/>
  <c r="F61" i="8"/>
  <c r="B2" i="7"/>
  <c r="K15" i="8"/>
  <c r="C14" i="8"/>
  <c r="H14" i="8" s="1"/>
  <c r="F85" i="8" l="1"/>
  <c r="AL31" i="7"/>
  <c r="AL70" i="7" s="1"/>
  <c r="AK89" i="7" s="1"/>
  <c r="I19" i="8"/>
  <c r="J4" i="8"/>
  <c r="R56" i="8"/>
  <c r="L12" i="8"/>
  <c r="L11" i="8"/>
  <c r="L7" i="8"/>
  <c r="L6" i="8"/>
  <c r="L5" i="8"/>
  <c r="L4" i="8"/>
  <c r="R33" i="8"/>
  <c r="J13" i="8"/>
  <c r="J5" i="8"/>
  <c r="J6" i="8"/>
  <c r="J7" i="8"/>
  <c r="J8" i="8"/>
  <c r="J9" i="8"/>
  <c r="J10" i="8"/>
  <c r="J11" i="8"/>
  <c r="J12" i="8"/>
  <c r="E5" i="9"/>
  <c r="E4" i="9"/>
  <c r="K33" i="8" s="1"/>
  <c r="R50" i="8"/>
  <c r="R51" i="8"/>
  <c r="R52" i="8"/>
  <c r="R53" i="8"/>
  <c r="R54" i="8"/>
  <c r="R55" i="8"/>
  <c r="R49" i="8"/>
  <c r="R48" i="8"/>
  <c r="R47" i="8"/>
  <c r="R42" i="8"/>
  <c r="R43" i="8"/>
  <c r="R44" i="8"/>
  <c r="R45" i="8"/>
  <c r="R46" i="8"/>
  <c r="R41" i="8"/>
  <c r="R34" i="8"/>
  <c r="R35" i="8"/>
  <c r="R36" i="8"/>
  <c r="R37" i="8"/>
  <c r="R38" i="8"/>
  <c r="R39" i="8"/>
  <c r="R40" i="8"/>
  <c r="L56" i="8"/>
  <c r="L50" i="8"/>
  <c r="L51" i="8"/>
  <c r="L53" i="8"/>
  <c r="L55" i="8"/>
  <c r="L49" i="8"/>
  <c r="L48" i="8"/>
  <c r="L47" i="8"/>
  <c r="L43" i="8"/>
  <c r="L45" i="8"/>
  <c r="L46" i="8"/>
  <c r="L41" i="8"/>
  <c r="L34" i="8"/>
  <c r="L35" i="8"/>
  <c r="L37" i="8"/>
  <c r="L38" i="8"/>
  <c r="L40" i="8"/>
  <c r="L33" i="8"/>
  <c r="C56" i="8"/>
  <c r="E56" i="8" s="1"/>
  <c r="C50" i="8"/>
  <c r="E50" i="8" s="1"/>
  <c r="C51" i="8"/>
  <c r="E51" i="8" s="1"/>
  <c r="C52" i="8"/>
  <c r="E52" i="8" s="1"/>
  <c r="C53" i="8"/>
  <c r="E53" i="8" s="1"/>
  <c r="C54" i="8"/>
  <c r="E54" i="8" s="1"/>
  <c r="C55" i="8"/>
  <c r="E55" i="8" s="1"/>
  <c r="C49" i="8"/>
  <c r="C48" i="8"/>
  <c r="E48" i="8" s="1"/>
  <c r="C47" i="8"/>
  <c r="E47" i="8" s="1"/>
  <c r="C42" i="8"/>
  <c r="E42" i="8" s="1"/>
  <c r="E43" i="8"/>
  <c r="E44" i="8"/>
  <c r="E45" i="8"/>
  <c r="C46" i="8"/>
  <c r="E46" i="8" s="1"/>
  <c r="C41" i="8"/>
  <c r="E41" i="8" s="1"/>
  <c r="C34" i="8"/>
  <c r="E34" i="8" s="1"/>
  <c r="C35" i="8"/>
  <c r="E35" i="8" s="1"/>
  <c r="C36" i="8"/>
  <c r="E36" i="8" s="1"/>
  <c r="C37" i="8"/>
  <c r="E37" i="8" s="1"/>
  <c r="C38" i="8"/>
  <c r="E38" i="8" s="1"/>
  <c r="C39" i="8"/>
  <c r="E39" i="8" s="1"/>
  <c r="C40" i="8"/>
  <c r="E40" i="8" s="1"/>
  <c r="C33" i="8"/>
  <c r="E33" i="8" s="1"/>
  <c r="B26" i="8"/>
  <c r="B25" i="8"/>
  <c r="B24" i="8"/>
  <c r="B23" i="8"/>
  <c r="B22" i="8"/>
  <c r="B21" i="8"/>
  <c r="B20" i="8"/>
  <c r="K9" i="8" l="1"/>
  <c r="L9" i="8"/>
  <c r="K10" i="8"/>
  <c r="L10" i="8"/>
  <c r="K13" i="8"/>
  <c r="L13" i="8"/>
  <c r="K8" i="8"/>
  <c r="L8" i="8"/>
  <c r="K12" i="8"/>
  <c r="K44" i="8"/>
  <c r="K39" i="8"/>
  <c r="K54" i="8"/>
  <c r="K11" i="8"/>
  <c r="K34" i="8"/>
  <c r="K52" i="8"/>
  <c r="K36" i="8"/>
  <c r="L54" i="8"/>
  <c r="E25" i="8" s="1"/>
  <c r="L52" i="8"/>
  <c r="D47" i="8"/>
  <c r="L44" i="8"/>
  <c r="K46" i="8"/>
  <c r="D44" i="8"/>
  <c r="Q37" i="8"/>
  <c r="Q36" i="8"/>
  <c r="Q38" i="8"/>
  <c r="L36" i="8"/>
  <c r="K35" i="8"/>
  <c r="D36" i="8"/>
  <c r="Q45" i="8"/>
  <c r="K7" i="8"/>
  <c r="K6" i="8"/>
  <c r="K4" i="8"/>
  <c r="D49" i="8"/>
  <c r="D33" i="8"/>
  <c r="D39" i="8"/>
  <c r="K50" i="8"/>
  <c r="K41" i="8"/>
  <c r="D55" i="8"/>
  <c r="F55" i="8" s="1"/>
  <c r="D38" i="8"/>
  <c r="K49" i="8"/>
  <c r="K40" i="8"/>
  <c r="D41" i="8"/>
  <c r="K51" i="8"/>
  <c r="D54" i="8"/>
  <c r="F54" i="8" s="1"/>
  <c r="D35" i="8"/>
  <c r="K48" i="8"/>
  <c r="K38" i="8"/>
  <c r="Q53" i="8"/>
  <c r="K42" i="8"/>
  <c r="K43" i="8"/>
  <c r="D52" i="8"/>
  <c r="K55" i="8"/>
  <c r="M55" i="8" s="1"/>
  <c r="K47" i="8"/>
  <c r="K37" i="8"/>
  <c r="Q52" i="8"/>
  <c r="D46" i="8"/>
  <c r="K53" i="8"/>
  <c r="K45" i="8"/>
  <c r="Q44" i="8"/>
  <c r="E49" i="8"/>
  <c r="L42" i="8"/>
  <c r="L39" i="8"/>
  <c r="K56" i="8"/>
  <c r="J57" i="8"/>
  <c r="E26" i="8"/>
  <c r="Q51" i="8"/>
  <c r="Q43" i="8"/>
  <c r="Q35" i="8"/>
  <c r="Q50" i="8"/>
  <c r="Q42" i="8"/>
  <c r="Q34" i="8"/>
  <c r="Q33" i="8"/>
  <c r="Q49" i="8"/>
  <c r="Q41" i="8"/>
  <c r="Q56" i="8"/>
  <c r="Q48" i="8"/>
  <c r="Q40" i="8"/>
  <c r="Q55" i="8"/>
  <c r="S55" i="8" s="1"/>
  <c r="Q47" i="8"/>
  <c r="Q39" i="8"/>
  <c r="Q54" i="8"/>
  <c r="S54" i="8" s="1"/>
  <c r="Q46" i="8"/>
  <c r="D56" i="8"/>
  <c r="D48" i="8"/>
  <c r="D40" i="8"/>
  <c r="D53" i="8"/>
  <c r="D45" i="8"/>
  <c r="D37" i="8"/>
  <c r="D51" i="8"/>
  <c r="D43" i="8"/>
  <c r="D34" i="8"/>
  <c r="D50" i="8"/>
  <c r="D42" i="8"/>
  <c r="F42" i="8" s="1"/>
  <c r="M54" i="8" l="1"/>
  <c r="D26" i="8"/>
  <c r="D25" i="8"/>
  <c r="F35" i="8"/>
  <c r="F38" i="8"/>
  <c r="F37" i="8"/>
  <c r="F39" i="8"/>
  <c r="F41" i="8"/>
  <c r="F36" i="8"/>
  <c r="F43" i="8"/>
  <c r="F44" i="8"/>
  <c r="F34" i="8"/>
  <c r="C57" i="8"/>
  <c r="S33" i="8"/>
  <c r="S39" i="8"/>
  <c r="F40" i="8"/>
  <c r="M45" i="8"/>
  <c r="M56" i="8"/>
  <c r="M46" i="8"/>
  <c r="D5" i="8"/>
  <c r="E5" i="8"/>
  <c r="E24" i="8"/>
  <c r="E14" i="8"/>
  <c r="D14" i="8"/>
  <c r="E18" i="8"/>
  <c r="E13" i="8"/>
  <c r="D4" i="8"/>
  <c r="E4" i="8"/>
  <c r="E17" i="8"/>
  <c r="D17" i="8"/>
  <c r="D9" i="8"/>
  <c r="E9" i="8"/>
  <c r="D12" i="8"/>
  <c r="E12" i="8"/>
  <c r="D10" i="8"/>
  <c r="P57" i="8"/>
  <c r="E23" i="8"/>
  <c r="E16" i="8"/>
  <c r="D16" i="8"/>
  <c r="E19" i="8"/>
  <c r="D19" i="8"/>
  <c r="D7" i="8"/>
  <c r="E7" i="8"/>
  <c r="E21" i="8"/>
  <c r="D21" i="8"/>
  <c r="D13" i="8"/>
  <c r="D22" i="8"/>
  <c r="E15" i="8"/>
  <c r="D8" i="8"/>
  <c r="E8" i="8"/>
  <c r="E20" i="8"/>
  <c r="D11" i="8"/>
  <c r="E11" i="8"/>
  <c r="D6" i="8"/>
  <c r="E6" i="8"/>
  <c r="E27" i="8"/>
  <c r="D27" i="8"/>
  <c r="E10" i="8" l="1"/>
  <c r="M51" i="8"/>
  <c r="E22" i="8"/>
  <c r="M50" i="8"/>
  <c r="M52" i="8"/>
  <c r="D23" i="8"/>
  <c r="M53" i="8"/>
  <c r="D24" i="8"/>
  <c r="M49" i="8"/>
  <c r="D20" i="8"/>
  <c r="M48" i="8"/>
  <c r="M47" i="8"/>
  <c r="D18" i="8"/>
  <c r="M44" i="8"/>
  <c r="D15" i="8"/>
  <c r="F33" i="8"/>
  <c r="S53" i="8"/>
  <c r="S56" i="8"/>
  <c r="S36" i="8"/>
  <c r="F53" i="8"/>
  <c r="S47" i="8"/>
  <c r="M39" i="8"/>
  <c r="M40" i="8"/>
  <c r="S46" i="8"/>
  <c r="S50" i="8"/>
  <c r="S52" i="8"/>
  <c r="S40" i="8"/>
  <c r="S43" i="8"/>
  <c r="F56" i="8"/>
  <c r="S42" i="8"/>
  <c r="S38" i="8"/>
  <c r="S34" i="8"/>
  <c r="S37" i="8"/>
  <c r="M37" i="8"/>
  <c r="S48" i="8"/>
  <c r="S45" i="8"/>
  <c r="F52" i="8"/>
  <c r="S41" i="8"/>
  <c r="M35" i="8"/>
  <c r="M34" i="8"/>
  <c r="M36" i="8"/>
  <c r="R57" i="8"/>
  <c r="Q57" i="8"/>
  <c r="S49" i="8"/>
  <c r="F47" i="8"/>
  <c r="M41" i="8"/>
  <c r="S35" i="8"/>
  <c r="S51" i="8"/>
  <c r="K57" i="8"/>
  <c r="M43" i="8"/>
  <c r="M38" i="8"/>
  <c r="D57" i="8"/>
  <c r="M33" i="8"/>
  <c r="S44" i="8"/>
  <c r="M42" i="8"/>
  <c r="F51" i="8"/>
  <c r="E57" i="8"/>
  <c r="F48" i="8"/>
  <c r="F45" i="8"/>
  <c r="F46" i="8"/>
  <c r="L57" i="8"/>
  <c r="F49" i="8"/>
  <c r="F50" i="8"/>
  <c r="D28" i="8" l="1"/>
  <c r="AK92" i="7" s="1"/>
  <c r="S57" i="8"/>
  <c r="F57" i="8"/>
  <c r="M57" i="8"/>
  <c r="E28" i="8"/>
  <c r="AK93" i="7" s="1"/>
  <c r="C26" i="8" l="1"/>
  <c r="C25" i="8"/>
  <c r="C24" i="8"/>
  <c r="C23" i="8"/>
  <c r="C22" i="8"/>
  <c r="C21" i="8"/>
  <c r="C20" i="8"/>
  <c r="C19" i="8"/>
  <c r="I17" i="8"/>
  <c r="C15" i="8"/>
  <c r="C13" i="8"/>
  <c r="C12" i="8"/>
  <c r="C11" i="8"/>
  <c r="C10" i="8"/>
  <c r="C9" i="8"/>
  <c r="C8" i="8"/>
  <c r="C7" i="8"/>
  <c r="C6" i="8"/>
  <c r="C5" i="8"/>
  <c r="C4" i="8"/>
  <c r="T31" i="7"/>
  <c r="AF44" i="7"/>
  <c r="AK44" i="7" s="1"/>
  <c r="C18" i="8" l="1"/>
  <c r="F18" i="8" s="1"/>
  <c r="I18" i="8"/>
  <c r="K18" i="8" s="1"/>
  <c r="C16" i="8"/>
  <c r="H16" i="8" s="1"/>
  <c r="I16" i="8"/>
  <c r="C17" i="8"/>
  <c r="G17" i="8" s="1"/>
  <c r="H23" i="8"/>
  <c r="G23" i="8"/>
  <c r="F23" i="8"/>
  <c r="G25" i="8"/>
  <c r="H25" i="8"/>
  <c r="F25" i="8"/>
  <c r="G26" i="8"/>
  <c r="H26" i="8"/>
  <c r="F26" i="8"/>
  <c r="H19" i="8"/>
  <c r="G19" i="8"/>
  <c r="F19" i="8"/>
  <c r="G14" i="8"/>
  <c r="F14" i="8"/>
  <c r="G15" i="8"/>
  <c r="H15" i="8"/>
  <c r="F15" i="8"/>
  <c r="H12" i="8"/>
  <c r="G12" i="8"/>
  <c r="F12" i="8"/>
  <c r="G6" i="8"/>
  <c r="H6" i="8"/>
  <c r="F6" i="8"/>
  <c r="H7" i="8"/>
  <c r="G7" i="8"/>
  <c r="F7" i="8"/>
  <c r="H11" i="8"/>
  <c r="G11" i="8"/>
  <c r="F11" i="8"/>
  <c r="H8" i="8"/>
  <c r="G8" i="8"/>
  <c r="F8" i="8"/>
  <c r="K5" i="8"/>
  <c r="H24" i="8"/>
  <c r="G24" i="8"/>
  <c r="F24" i="8"/>
  <c r="G22" i="8"/>
  <c r="H22" i="8"/>
  <c r="F22" i="8"/>
  <c r="G21" i="8"/>
  <c r="H21" i="8"/>
  <c r="F21" i="8"/>
  <c r="G20" i="8"/>
  <c r="H20" i="8"/>
  <c r="F20" i="8"/>
  <c r="H13" i="8"/>
  <c r="G13" i="8"/>
  <c r="F13" i="8"/>
  <c r="G10" i="8"/>
  <c r="H10" i="8"/>
  <c r="F10" i="8"/>
  <c r="G9" i="8"/>
  <c r="H9" i="8"/>
  <c r="F9" i="8"/>
  <c r="H5" i="8"/>
  <c r="G5" i="8"/>
  <c r="F5" i="8"/>
  <c r="G4" i="8"/>
  <c r="H4" i="8"/>
  <c r="F4" i="8"/>
  <c r="E5" i="6"/>
  <c r="E6" i="6"/>
  <c r="E4" i="6"/>
  <c r="G16" i="8" l="1"/>
  <c r="F16" i="8"/>
  <c r="H18" i="8"/>
  <c r="G18" i="8"/>
  <c r="F17" i="8"/>
  <c r="H17" i="8"/>
  <c r="AK91" i="7"/>
  <c r="AK94" i="7" s="1"/>
  <c r="C27" i="8"/>
  <c r="C28" i="8" s="1"/>
  <c r="H27" i="8" l="1"/>
  <c r="G27" i="8"/>
  <c r="F27" i="8"/>
  <c r="F28" i="8" s="1"/>
</calcChain>
</file>

<file path=xl/sharedStrings.xml><?xml version="1.0" encoding="utf-8"?>
<sst xmlns="http://schemas.openxmlformats.org/spreadsheetml/2006/main" count="944" uniqueCount="319">
  <si>
    <t>AMEREN ILLINOIS HOME EFFICIENCY PROGRAM</t>
  </si>
  <si>
    <t>SECTION 1: PROJECT INFORMATION</t>
  </si>
  <si>
    <t>IL</t>
  </si>
  <si>
    <r>
      <t xml:space="preserve"> Existing Primary Conditioning Equipment </t>
    </r>
    <r>
      <rPr>
        <b/>
        <sz val="9"/>
        <color rgb="FF439539"/>
        <rFont val="Calibri"/>
        <family val="2"/>
        <scheme val="minor"/>
      </rPr>
      <t>(If two or more units exist, please provide and separate model numbers, age, etc. with an *)</t>
    </r>
  </si>
  <si>
    <t>Heating Equipment</t>
  </si>
  <si>
    <t>Cooling Equipment</t>
  </si>
  <si>
    <t>Water Heater Information</t>
  </si>
  <si>
    <t>ASHP</t>
  </si>
  <si>
    <t>Mini-Split Heat Pump</t>
  </si>
  <si>
    <t>2+ CAC Units</t>
  </si>
  <si>
    <t>2+ ASHP Units</t>
  </si>
  <si>
    <t>None</t>
  </si>
  <si>
    <t>Natural Gas Furnace</t>
  </si>
  <si>
    <t>Natural Gas Boiler</t>
  </si>
  <si>
    <t>Electric Resistance</t>
  </si>
  <si>
    <t>Blown cellulose</t>
  </si>
  <si>
    <t>Blown fiberglass</t>
  </si>
  <si>
    <t>Fiberglass batt</t>
  </si>
  <si>
    <t>Foam Board</t>
  </si>
  <si>
    <t>Spray Foam</t>
  </si>
  <si>
    <t>Mixed types</t>
  </si>
  <si>
    <t>Mineral Wool</t>
  </si>
  <si>
    <t>Other</t>
  </si>
  <si>
    <t>Good</t>
  </si>
  <si>
    <t>Fair</t>
  </si>
  <si>
    <t>Poor</t>
  </si>
  <si>
    <t>Very Poor</t>
  </si>
  <si>
    <t>Manual</t>
  </si>
  <si>
    <t>Programmable</t>
  </si>
  <si>
    <t>Smart</t>
  </si>
  <si>
    <t>Window Air Conditioner</t>
  </si>
  <si>
    <t>Propane</t>
  </si>
  <si>
    <t>Geothermal Heat Pump</t>
  </si>
  <si>
    <t>Electric</t>
  </si>
  <si>
    <t>Natural Gas</t>
  </si>
  <si>
    <t>N/A</t>
  </si>
  <si>
    <t>Natural Draft</t>
  </si>
  <si>
    <t>Natural Draft w/Flue Liner</t>
  </si>
  <si>
    <t>Power Vent</t>
  </si>
  <si>
    <t>Central Region</t>
  </si>
  <si>
    <t>Southern Region</t>
  </si>
  <si>
    <t>SECTION 2: PROGRAM ALLY INFORMATION</t>
  </si>
  <si>
    <t>Contractor</t>
  </si>
  <si>
    <t>Crew</t>
  </si>
  <si>
    <t>SECTION 3: QUALIFYING MEASURES INFORMATION</t>
  </si>
  <si>
    <r>
      <t xml:space="preserve">Ameren Illinois will fund Community Action Agency for 50% of the true grant expenditure incurred by the Agency for the qualifying measure categories and
measures listed in the Ameren Illinois CAA Participation Agreement. Agency will allocate OCA and IHWAP grant funds and/or invoice OCA, per existing IHWAP
protocols, for the remainder of the true grant expenditure at the measure level. Priority should be made to fund projects with highest Savings to Investment Ratio.
Program Support and Administration will be determined from the Material and Labor totals. Only enter the amounts associated with the Ameren Illinois portion of the material cost and labor cost for all qualifying measures. 
</t>
    </r>
    <r>
      <rPr>
        <b/>
        <sz val="8"/>
        <color theme="1"/>
        <rFont val="Calibri"/>
        <family val="2"/>
        <scheme val="minor"/>
      </rPr>
      <t xml:space="preserve">Please note that Ameren Illinois only provides an incentive for the full labor cost associated with installation of smart thermostats that are provided to the agency at no cost by Ameren Illinois.  </t>
    </r>
  </si>
  <si>
    <t>Description</t>
  </si>
  <si>
    <t>Measure Group</t>
  </si>
  <si>
    <t>Unit of Measure</t>
  </si>
  <si>
    <t>Quantity</t>
  </si>
  <si>
    <t>Ameren Illinois Material and Labor Incentive</t>
  </si>
  <si>
    <t>DOE</t>
  </si>
  <si>
    <t>HHS</t>
  </si>
  <si>
    <t>STATE</t>
  </si>
  <si>
    <t>Ameren IL</t>
  </si>
  <si>
    <t>Air Sealing</t>
  </si>
  <si>
    <t xml:space="preserve">Attic Insulation </t>
  </si>
  <si>
    <t>Crawlspace Insulation</t>
  </si>
  <si>
    <t>Kneewall Insulation</t>
  </si>
  <si>
    <t>Rim Joist Insulation</t>
  </si>
  <si>
    <t>Wall Insulation</t>
  </si>
  <si>
    <t>Floor Insulation</t>
  </si>
  <si>
    <t>LED - 60W Equivalent</t>
  </si>
  <si>
    <t>LED - 25W Equivalent</t>
  </si>
  <si>
    <t>Low Flow Showerhead</t>
  </si>
  <si>
    <t>Smart Thermostat</t>
  </si>
  <si>
    <t>Air Source Heat Pump</t>
  </si>
  <si>
    <t>Room Air Conditioner</t>
  </si>
  <si>
    <t>Heat Pump Water Heater</t>
  </si>
  <si>
    <t>Natural Gas Water Heater</t>
  </si>
  <si>
    <t>High Efficiency Blower Motor</t>
  </si>
  <si>
    <t>ASHRAE Exhaust Fan</t>
  </si>
  <si>
    <t>Bath Aerator</t>
  </si>
  <si>
    <t>Kitchen Aerator</t>
  </si>
  <si>
    <t>Pipe Insulation 1/2"</t>
  </si>
  <si>
    <t>Pipe Insulation 3/4"</t>
  </si>
  <si>
    <t>Total Qualifying Measures</t>
  </si>
  <si>
    <t>SECTION 4: HEALTH AND SAFETY MEASURE INFORMATION</t>
  </si>
  <si>
    <t>Total Health and Safety Measures</t>
  </si>
  <si>
    <t>CO Detector</t>
  </si>
  <si>
    <t>Smoke Detector</t>
  </si>
  <si>
    <t>Fire Extinguisher</t>
  </si>
  <si>
    <t>Dryer Vent Kit</t>
  </si>
  <si>
    <t>Standard Bath Fan</t>
  </si>
  <si>
    <t>Kitchen Fan</t>
  </si>
  <si>
    <t>Kitchen Range Hood</t>
  </si>
  <si>
    <t>Vent New or Existing Fan through Roof</t>
  </si>
  <si>
    <t>Lead Safe Work Practices Sidewall Insulation</t>
  </si>
  <si>
    <t xml:space="preserve">Lead Safe Work Practices General </t>
  </si>
  <si>
    <t>Aluminum Flashing</t>
  </si>
  <si>
    <t>Gas Shut Off</t>
  </si>
  <si>
    <t>Drip Leg</t>
  </si>
  <si>
    <t>Discharge Pipe</t>
  </si>
  <si>
    <t>Chimney Liner</t>
  </si>
  <si>
    <t>Gas Leak Repairs</t>
  </si>
  <si>
    <t>Correct Water Heater Venting</t>
  </si>
  <si>
    <t>Crawlspace Visqueen</t>
  </si>
  <si>
    <t>Batteries for H&amp;S Equipment when new is not needed</t>
  </si>
  <si>
    <t>SECTION 5: TOTAL AMEREN ILLINOIS MATERIAL AND LABOR INCENTIVE</t>
  </si>
  <si>
    <t>Qualifying Measures Incentive Total</t>
  </si>
  <si>
    <t>Health and Safety Incentive Total</t>
  </si>
  <si>
    <t>Project Timeline</t>
  </si>
  <si>
    <t>Attic Insulation</t>
  </si>
  <si>
    <t>Measure</t>
  </si>
  <si>
    <t>Mobile Home Floor Insulation</t>
  </si>
  <si>
    <t>Air Sealing and Insulation Measures</t>
  </si>
  <si>
    <t>HVAC Measures</t>
  </si>
  <si>
    <t>Smart Thermostat
[Energy Star Certified]</t>
  </si>
  <si>
    <t>Heat Pump Water Heater
[Energy Star Certified]</t>
  </si>
  <si>
    <t>Natl. Gas Water Heater
[Energy Star Certified]</t>
  </si>
  <si>
    <t>Direct Install Measures</t>
  </si>
  <si>
    <t>ASHRAE Exhaust Fan
[Energy Star Certified]</t>
  </si>
  <si>
    <t>SECTION 6: PROJECT COMPLETION SUPPORTING DOCUMENTATION CHECKLIST</t>
  </si>
  <si>
    <t>• Signed and dated customer contract and any authorized change orders clearly indicating scope and value of work, including Ameren Illinois incentives.
• WeatherWorks Documentation:
      - QCI Final Inspection Summary Report and Photos
      - Contractor/Crew Work Order
      - Contractor/Crew Cost Report</t>
  </si>
  <si>
    <t>SECTION 7: ACKNOWLEDGEMENT OF PROJECT COMPLETION</t>
  </si>
  <si>
    <t>I certify the information I have provided is true and correct and any work performed meets the program guidelines and Terms and
Conditions of the Program. I hereby request an incentive for the above listed work. I agree to allow Ameren Illinois Program staff
to perform an on-site Quality Assurance inspection to confirm test results and verify the work performed.</t>
  </si>
  <si>
    <t>CAA Signature:</t>
  </si>
  <si>
    <t>Date:</t>
  </si>
  <si>
    <t>Each</t>
  </si>
  <si>
    <t>LN FT</t>
  </si>
  <si>
    <t>Administration</t>
  </si>
  <si>
    <t>Program Support</t>
  </si>
  <si>
    <t>Measure Groups</t>
  </si>
  <si>
    <t>Low-E Window</t>
  </si>
  <si>
    <t>Pipe Insulation</t>
  </si>
  <si>
    <t>Health and Safety</t>
  </si>
  <si>
    <t>Administration Fee</t>
  </si>
  <si>
    <t>[new unit must be AFUE 95% or greater]</t>
  </si>
  <si>
    <t>[new unit must be AFUE 90% or greater]</t>
  </si>
  <si>
    <t>FUNDING SOURCE</t>
  </si>
  <si>
    <t>Ameren Illinois Incentive</t>
  </si>
  <si>
    <t>ALL GRANT FUNDS Measures Calculation</t>
  </si>
  <si>
    <t>Data Entry Detail</t>
  </si>
  <si>
    <t>Total Ameren Illinois Incentive</t>
  </si>
  <si>
    <t>Sales Price</t>
  </si>
  <si>
    <t>TOTAL</t>
  </si>
  <si>
    <t>DOE Measures Calculation</t>
  </si>
  <si>
    <t xml:space="preserve"> State Measures Calculation</t>
  </si>
  <si>
    <t>Attic Insulation 2</t>
  </si>
  <si>
    <t>Attic Insulation 1</t>
  </si>
  <si>
    <t>Health and Safety Total</t>
  </si>
  <si>
    <t>Health and Safety Measure Groups</t>
  </si>
  <si>
    <t>Batteries for H &amp; S Equipment when new is not needed</t>
  </si>
  <si>
    <t>Submittal Emails</t>
  </si>
  <si>
    <t>ASHRAE Fan Kit</t>
  </si>
  <si>
    <t>tarmstrong@wmenergy.com</t>
  </si>
  <si>
    <t>jcroft@wmenergy.com</t>
  </si>
  <si>
    <t>Standard Bath Fan with Light</t>
  </si>
  <si>
    <t>Faucet Aerator</t>
  </si>
  <si>
    <t>Exhaust Fan</t>
  </si>
  <si>
    <t>Pipe Diameter</t>
  </si>
  <si>
    <t>Water Heater Pipe Insulation</t>
  </si>
  <si>
    <t>1/2"</t>
  </si>
  <si>
    <t>3/4"</t>
  </si>
  <si>
    <t>Attic Insulation Location</t>
  </si>
  <si>
    <t>Cooling Type</t>
  </si>
  <si>
    <t>Heating Type</t>
  </si>
  <si>
    <t>Attic Flat</t>
  </si>
  <si>
    <t>Attic Slope</t>
  </si>
  <si>
    <t>Knee Wall Area Floor</t>
  </si>
  <si>
    <t>Central Air Conditioning</t>
  </si>
  <si>
    <t>Knee Wall Area Slope</t>
  </si>
  <si>
    <t>Insulation Type</t>
  </si>
  <si>
    <t>Water Heater Fuel Type</t>
  </si>
  <si>
    <t>Water Heater Vent Type</t>
  </si>
  <si>
    <t>Blown Cellulose</t>
  </si>
  <si>
    <t>Blown Fiberglass</t>
  </si>
  <si>
    <t>Closed Cell Spray Foam</t>
  </si>
  <si>
    <t>Dense Pack Cellulose</t>
  </si>
  <si>
    <t>Dense Pack Fiberglass</t>
  </si>
  <si>
    <t>Open Cell Spray Foam</t>
  </si>
  <si>
    <t>Rigid Board</t>
  </si>
  <si>
    <t>Ally Cost</t>
  </si>
  <si>
    <t>Health and Safety Measure Breakout</t>
  </si>
  <si>
    <t>Living Space</t>
  </si>
  <si>
    <t>Attic</t>
  </si>
  <si>
    <t>Foundation</t>
  </si>
  <si>
    <t>Doors</t>
  </si>
  <si>
    <t>Windows</t>
  </si>
  <si>
    <t>Total Qualifying and Health and Safety Measures</t>
  </si>
  <si>
    <t>[Energy Star Certified]
If more than one model number, separate with a "*"</t>
  </si>
  <si>
    <t>Revision Tracking</t>
  </si>
  <si>
    <t>04.07.23</t>
  </si>
  <si>
    <t>Broke out air sealing spaces</t>
  </si>
  <si>
    <t>Added total of measures and health and safety</t>
  </si>
  <si>
    <t>Unhid IQ CAA Incentive Summary tab</t>
  </si>
  <si>
    <t>Revisions</t>
  </si>
  <si>
    <t>Update for PY24</t>
  </si>
  <si>
    <t>Correct Room AC quantity being included in cost</t>
  </si>
  <si>
    <t>Added ECM Motor checkbox for the furnace</t>
  </si>
  <si>
    <t>Address</t>
  </si>
  <si>
    <t>Customer Name 
[as on bill]</t>
  </si>
  <si>
    <t>City</t>
  </si>
  <si>
    <t>Zip Code</t>
  </si>
  <si>
    <t>BPM Product:</t>
  </si>
  <si>
    <t>Model #</t>
  </si>
  <si>
    <t>Manufacturer</t>
  </si>
  <si>
    <t>Cooling Capacity (Btuh)</t>
  </si>
  <si>
    <t>CEER Rating</t>
  </si>
  <si>
    <t>AHRI #</t>
  </si>
  <si>
    <t>SEER2 Rating</t>
  </si>
  <si>
    <t>EER2 Rating</t>
  </si>
  <si>
    <t>HSPF2 Rating</t>
  </si>
  <si>
    <t>Heating Capacity (Btuh) at 47 F</t>
  </si>
  <si>
    <t>Heating Capacity (Btuh) @ 17 F</t>
  </si>
  <si>
    <t>ECM Motor</t>
  </si>
  <si>
    <t>AFUE</t>
  </si>
  <si>
    <t>Input BTUH</t>
  </si>
  <si>
    <t>Pre-test CFM50</t>
  </si>
  <si>
    <t>Post-test CFM50</t>
  </si>
  <si>
    <t>Qty</t>
  </si>
  <si>
    <t>SQ FT</t>
  </si>
  <si>
    <t>Pre-install
R-value</t>
  </si>
  <si>
    <t>Post-install R-value</t>
  </si>
  <si>
    <t xml:space="preserve">Gas Acccount </t>
  </si>
  <si>
    <t xml:space="preserve">Electric Account </t>
  </si>
  <si>
    <t xml:space="preserve">Single Family </t>
  </si>
  <si>
    <t xml:space="preserve">Mobile Home </t>
  </si>
  <si>
    <t xml:space="preserve">Multi Family </t>
  </si>
  <si>
    <t xml:space="preserve">Year Home Built </t>
  </si>
  <si>
    <t xml:space="preserve">Conditioned Floor Area (SF) </t>
  </si>
  <si>
    <t xml:space="preserve">Number of Floors </t>
  </si>
  <si>
    <t xml:space="preserve">Start Date </t>
  </si>
  <si>
    <t xml:space="preserve">Completion Date </t>
  </si>
  <si>
    <t xml:space="preserve">Final Inspection Date </t>
  </si>
  <si>
    <t>SEER2/EER2/HSPF2 updates</t>
  </si>
  <si>
    <t>Added conditional formatting for non-qualified equipment</t>
  </si>
  <si>
    <t>Added furnace/boiler derating and product selection</t>
  </si>
  <si>
    <t>Furnace/Boiler Derated AFUE:</t>
  </si>
  <si>
    <t>Added product guidance on Summary tab</t>
  </si>
  <si>
    <t>System Type</t>
  </si>
  <si>
    <t>Heating Capacity Input (Btuh or KwH)</t>
  </si>
  <si>
    <t xml:space="preserve">Year of Manufacture </t>
  </si>
  <si>
    <t xml:space="preserve">Cooling Capacity (Btuh) </t>
  </si>
  <si>
    <t>Model</t>
  </si>
  <si>
    <t xml:space="preserve">Rated Efficiency </t>
  </si>
  <si>
    <t xml:space="preserve">Rated SEER </t>
  </si>
  <si>
    <t xml:space="preserve">Fuel </t>
  </si>
  <si>
    <t xml:space="preserve">Venting Type </t>
  </si>
  <si>
    <t>Program Ally Contractactor/Crew Name</t>
  </si>
  <si>
    <t xml:space="preserve">Ally Role </t>
  </si>
  <si>
    <t>Contact Name</t>
  </si>
  <si>
    <t xml:space="preserve">Phone Number </t>
  </si>
  <si>
    <t xml:space="preserve">Email Address </t>
  </si>
  <si>
    <t>Central Air Conditioner</t>
  </si>
  <si>
    <t>[must replace electric resistance unit, SEER2 15.2 and HSPF2 7.8 or greater]</t>
  </si>
  <si>
    <t>Use current year for heading:</t>
  </si>
  <si>
    <t>Foundation Type</t>
  </si>
  <si>
    <t>and derating calcs</t>
  </si>
  <si>
    <t>Basement</t>
  </si>
  <si>
    <t>Crawlspace</t>
  </si>
  <si>
    <t>Slab</t>
  </si>
  <si>
    <t>Crawlspace &amp; Slab</t>
  </si>
  <si>
    <t>Basement &amp; Slab</t>
  </si>
  <si>
    <t>Basement &amp; Crawlspace</t>
  </si>
  <si>
    <t>Basement &amp; Crawlspace &amp; Slab</t>
  </si>
  <si>
    <t>Basement Details</t>
  </si>
  <si>
    <t>Unfinished</t>
  </si>
  <si>
    <t>Finished</t>
  </si>
  <si>
    <t>No direct source of heating</t>
  </si>
  <si>
    <t>Heating or return register present</t>
  </si>
  <si>
    <t>Uninsulated Boiler Piping or Radiator</t>
  </si>
  <si>
    <t>Foundation Details</t>
  </si>
  <si>
    <t xml:space="preserve">General Inquiries: Ameren Illinois Energy Efficiency Program • 300 Liberty St, 4th Floor, Peoria, IL 61602 </t>
  </si>
  <si>
    <t>Toll-free: 1.866.838.6918 • AmerenIllinoisSavings.com</t>
  </si>
  <si>
    <r>
      <t xml:space="preserve">Form Use: </t>
    </r>
    <r>
      <rPr>
        <sz val="9"/>
        <color theme="1"/>
        <rFont val="Calibri"/>
        <family val="2"/>
        <scheme val="minor"/>
      </rPr>
      <t>This form is to be used to submit project incentive payment requests once work has been completed</t>
    </r>
  </si>
  <si>
    <t>Floor Insulation [MOBILE HOME ONLY]</t>
  </si>
  <si>
    <t>BIL</t>
  </si>
  <si>
    <t>Click Here</t>
  </si>
  <si>
    <t>to submit the application online</t>
  </si>
  <si>
    <r>
      <rPr>
        <b/>
        <sz val="9"/>
        <color theme="1"/>
        <rFont val="Calibri"/>
        <family val="2"/>
        <scheme val="minor"/>
      </rPr>
      <t>Questions?</t>
    </r>
    <r>
      <rPr>
        <sz val="8"/>
        <color theme="1"/>
        <rFont val="Calibri"/>
        <family val="2"/>
        <scheme val="minor"/>
      </rPr>
      <t xml:space="preserve"> Contact your regional liason or</t>
    </r>
  </si>
  <si>
    <t>Tiffany Irby</t>
  </si>
  <si>
    <t>BIL Measures Calculation</t>
  </si>
  <si>
    <t>HHS Measures Calculation</t>
  </si>
  <si>
    <t>Customer Description</t>
  </si>
  <si>
    <t>Ameren Illinois Gas and Electric</t>
  </si>
  <si>
    <t>Ameren Illinois Electric - All Electric Home</t>
  </si>
  <si>
    <t>Ameren Illinois Gas Only</t>
  </si>
  <si>
    <t>Ameren Illinois Electric Only</t>
  </si>
  <si>
    <t>Natural Gas Provider</t>
  </si>
  <si>
    <t>Ameren Illinois</t>
  </si>
  <si>
    <t>-</t>
  </si>
  <si>
    <t>Electric Provider</t>
  </si>
  <si>
    <t>Central Heating Fuel Source</t>
  </si>
  <si>
    <t>Natural Gas or Electric</t>
  </si>
  <si>
    <t>Electric or Propane</t>
  </si>
  <si>
    <t>Natural Gas or Propane</t>
  </si>
  <si>
    <t>Water Heating Fuel Source</t>
  </si>
  <si>
    <t xml:space="preserve">Electric </t>
  </si>
  <si>
    <t>Please note:  Customers that have both Ameren Illinois service and ComEd or Nicor Gas service are also eligible for additional incentives from Nicor Gas or ComEd.  Please contact Nikki Pacific at NPacific@Ameren.com to discuss these customers and process for obtaining all available customer incentives.</t>
  </si>
  <si>
    <t>Air Sealing Measures</t>
  </si>
  <si>
    <t>x</t>
  </si>
  <si>
    <t>Insulation/Air Sealing
(Finished and Unfinished Attic)</t>
  </si>
  <si>
    <t>Baseload</t>
  </si>
  <si>
    <t>LED Bulbs</t>
  </si>
  <si>
    <t>Faucet Aerators</t>
  </si>
  <si>
    <t>Low-Flow Showerheads</t>
  </si>
  <si>
    <t>Power Strips</t>
  </si>
  <si>
    <t>Water Heater Pipe Insulation*</t>
  </si>
  <si>
    <t>Door</t>
  </si>
  <si>
    <t>Walls</t>
  </si>
  <si>
    <t>Insulation/Air Sealing
(Sidewall/Crawlspace/Bandjoist)</t>
  </si>
  <si>
    <t>Mechanicals</t>
  </si>
  <si>
    <t>ASHRAE Fan Kit*</t>
  </si>
  <si>
    <t>Air Source Heat Pump (ducted or ductless)</t>
  </si>
  <si>
    <t xml:space="preserve">Batteries for H &amp; S Equipment </t>
  </si>
  <si>
    <t>Furnace Repair</t>
  </si>
  <si>
    <t>Excluded Measures</t>
  </si>
  <si>
    <t>Appliances Stoves/Refrigerators</t>
  </si>
  <si>
    <t>Central Air Conditioners</t>
  </si>
  <si>
    <t>Replacement Doors/Windows</t>
  </si>
  <si>
    <t>Electric Furnace/Boiler</t>
  </si>
  <si>
    <t>Electric Water Heater</t>
  </si>
  <si>
    <t>*Pipe insulation should be listed in Section 2 if water heater fuel is provided by Ameren Illinois, but can be listed in Section 3 (Health and Safety) if the water heater fuel is not served by Ameren Illinois</t>
  </si>
  <si>
    <t>*ASHRAE Fan Kit should be listed in Section 2 for Ameren Illinois Electric customers, but can be listed in Section 3 (Health and Safety) if not Ameren Illinois Electric customer</t>
  </si>
  <si>
    <t>PY25 Community Action Agencies Allowable Expenditures</t>
  </si>
  <si>
    <r>
      <rPr>
        <sz val="8"/>
        <color theme="1"/>
        <rFont val="Calibri"/>
        <family val="2"/>
        <scheme val="minor"/>
      </rPr>
      <t>Ameren Illinois</t>
    </r>
    <r>
      <rPr>
        <i/>
        <sz val="8"/>
        <color theme="1"/>
        <rFont val="Calibri"/>
        <family val="2"/>
        <scheme val="minor"/>
      </rPr>
      <t xml:space="preserve"> </t>
    </r>
    <r>
      <rPr>
        <sz val="8"/>
        <color theme="1"/>
        <rFont val="Calibri"/>
        <family val="2"/>
        <scheme val="minor"/>
      </rPr>
      <t>Account Number</t>
    </r>
  </si>
  <si>
    <t>Region</t>
  </si>
  <si>
    <t>Health and Safety Measures - Must have Air Sealing and/or Insulation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</si>
</sst>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lt;=9999999]###\-####;\(###\)\ ###\-####"/>
    <numFmt numFmtId="165" formatCode="00000\-00000"/>
    <numFmt numFmtId="166" formatCode="00000"/>
    <numFmt numFmtId="167" formatCode="&quot;$&quot;#,##0.00"/>
    <numFmt numFmtId="168" formatCode="0.0"/>
    <numFmt numFmtId="169" formatCode="#,##0.0"/>
  </numFmts>
  <fonts count="25" x14ac:knownFonts="1">
    <font>
      <sz val="11"/>
      <color theme="1"/>
      <name val="Calibri"/>
      <family val="2"/>
      <scheme val="minor"/>
    </font>
    <font>
      <b/>
      <sz val="11"/>
      <color theme="1"/>
      <name val="Calibri"/>
      <family val="2"/>
      <scheme val="minor"/>
    </font>
    <font>
      <b/>
      <sz val="18"/>
      <color theme="1"/>
      <name val="Calibri"/>
      <family val="2"/>
      <scheme val="minor"/>
    </font>
    <font>
      <sz val="16"/>
      <color theme="1"/>
      <name val="Calibri"/>
      <family val="2"/>
      <scheme val="minor"/>
    </font>
    <font>
      <sz val="8"/>
      <color theme="1"/>
      <name val="Calibri"/>
      <family val="2"/>
      <scheme val="minor"/>
    </font>
    <font>
      <b/>
      <sz val="16"/>
      <color theme="1"/>
      <name val="Calibri"/>
      <family val="2"/>
      <scheme val="minor"/>
    </font>
    <font>
      <sz val="12"/>
      <color theme="1"/>
      <name val="Calibri"/>
      <family val="2"/>
      <scheme val="minor"/>
    </font>
    <font>
      <b/>
      <sz val="8"/>
      <color theme="1"/>
      <name val="Calibri"/>
      <family val="2"/>
      <scheme val="minor"/>
    </font>
    <font>
      <b/>
      <i/>
      <sz val="8"/>
      <color theme="1"/>
      <name val="Calibri"/>
      <family val="2"/>
      <scheme val="minor"/>
    </font>
    <font>
      <i/>
      <sz val="8"/>
      <color theme="1"/>
      <name val="Calibri"/>
      <family val="2"/>
      <scheme val="minor"/>
    </font>
    <font>
      <b/>
      <sz val="11"/>
      <color rgb="FF439539"/>
      <name val="Calibri"/>
      <family val="2"/>
      <scheme val="minor"/>
    </font>
    <font>
      <b/>
      <sz val="9"/>
      <color rgb="FF439539"/>
      <name val="Calibri"/>
      <family val="2"/>
      <scheme val="minor"/>
    </font>
    <font>
      <b/>
      <sz val="12"/>
      <color theme="0"/>
      <name val="Calibri"/>
      <family val="2"/>
      <scheme val="minor"/>
    </font>
    <font>
      <u/>
      <sz val="11"/>
      <color theme="10"/>
      <name val="Calibri"/>
      <family val="2"/>
      <scheme val="minor"/>
    </font>
    <font>
      <b/>
      <sz val="8"/>
      <color rgb="FF439539"/>
      <name val="Calibri"/>
      <family val="2"/>
      <scheme val="minor"/>
    </font>
    <font>
      <sz val="8"/>
      <name val="Calibri"/>
      <family val="2"/>
      <scheme val="minor"/>
    </font>
    <font>
      <b/>
      <sz val="12"/>
      <color theme="1"/>
      <name val="Calibri"/>
      <family val="2"/>
      <scheme val="minor"/>
    </font>
    <font>
      <b/>
      <sz val="8"/>
      <name val="Calibri"/>
      <family val="2"/>
      <scheme val="minor"/>
    </font>
    <font>
      <sz val="11"/>
      <name val="Calibri"/>
      <family val="2"/>
      <scheme val="minor"/>
    </font>
    <font>
      <b/>
      <sz val="9"/>
      <color theme="1"/>
      <name val="Calibri"/>
      <family val="2"/>
      <scheme val="minor"/>
    </font>
    <font>
      <sz val="9"/>
      <color theme="1"/>
      <name val="Calibri"/>
      <family val="2"/>
      <scheme val="minor"/>
    </font>
    <font>
      <b/>
      <sz val="11"/>
      <color theme="0"/>
      <name val="Calibri"/>
      <family val="2"/>
      <scheme val="minor"/>
    </font>
    <font>
      <u/>
      <sz val="8"/>
      <color theme="10"/>
      <name val="Calibri"/>
      <family val="2"/>
      <scheme val="minor"/>
    </font>
    <font>
      <u/>
      <sz val="9"/>
      <color theme="10"/>
      <name val="Calibri"/>
      <family val="2"/>
      <scheme val="minor"/>
    </font>
    <font>
      <b/>
      <sz val="14"/>
      <color theme="1"/>
      <name val="Calibri"/>
      <family val="2"/>
      <scheme val="minor"/>
    </font>
  </fonts>
  <fills count="9">
    <fill>
      <patternFill patternType="none"/>
    </fill>
    <fill>
      <patternFill patternType="gray125"/>
    </fill>
    <fill>
      <patternFill patternType="solid">
        <fgColor rgb="FFC7DCBF"/>
        <bgColor indexed="64"/>
      </patternFill>
    </fill>
    <fill>
      <patternFill patternType="solid">
        <fgColor rgb="FF43953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auto="1"/>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medium">
        <color auto="1"/>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Dashed">
        <color auto="1"/>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bottom style="medium">
        <color auto="1"/>
      </bottom>
      <diagonal/>
    </border>
    <border>
      <left style="medium">
        <color indexed="64"/>
      </left>
      <right/>
      <top style="thin">
        <color indexed="64"/>
      </top>
      <bottom style="double">
        <color indexed="64"/>
      </bottom>
      <diagonal/>
    </border>
    <border>
      <left/>
      <right style="medium">
        <color auto="1"/>
      </right>
      <top style="thin">
        <color indexed="64"/>
      </top>
      <bottom style="double">
        <color indexed="64"/>
      </bottom>
      <diagonal/>
    </border>
    <border>
      <left/>
      <right/>
      <top style="medium">
        <color auto="1"/>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328">
    <xf numFmtId="0" fontId="0" fillId="0" borderId="0" xfId="0"/>
    <xf numFmtId="0" fontId="6"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4" borderId="0" xfId="0" applyFill="1"/>
    <xf numFmtId="0" fontId="4" fillId="0" borderId="0" xfId="0" applyFont="1" applyAlignment="1">
      <alignment wrapText="1"/>
    </xf>
    <xf numFmtId="0" fontId="4" fillId="0" borderId="7" xfId="0" applyFont="1" applyBorder="1" applyAlignment="1">
      <alignment vertical="center"/>
    </xf>
    <xf numFmtId="0" fontId="0" fillId="0" borderId="0" xfId="0" applyAlignment="1">
      <alignment horizontal="center"/>
    </xf>
    <xf numFmtId="0" fontId="1" fillId="0" borderId="35" xfId="0" applyFont="1" applyBorder="1" applyAlignment="1">
      <alignment horizontal="center"/>
    </xf>
    <xf numFmtId="0" fontId="1" fillId="0" borderId="0" xfId="0" applyFont="1"/>
    <xf numFmtId="0" fontId="0" fillId="0" borderId="36" xfId="0" applyBorder="1"/>
    <xf numFmtId="9" fontId="0" fillId="0" borderId="0" xfId="0" applyNumberFormat="1"/>
    <xf numFmtId="0" fontId="0" fillId="0" borderId="37" xfId="0" applyBorder="1"/>
    <xf numFmtId="0" fontId="0" fillId="0" borderId="38" xfId="0" applyBorder="1"/>
    <xf numFmtId="0" fontId="0" fillId="0" borderId="39" xfId="0" applyBorder="1"/>
    <xf numFmtId="0" fontId="1" fillId="6" borderId="33" xfId="0" applyFont="1" applyFill="1" applyBorder="1" applyAlignment="1">
      <alignment horizontal="center"/>
    </xf>
    <xf numFmtId="0" fontId="1" fillId="6" borderId="1" xfId="0" applyFont="1" applyFill="1" applyBorder="1" applyAlignment="1">
      <alignment horizontal="center" wrapText="1"/>
    </xf>
    <xf numFmtId="0" fontId="1" fillId="6" borderId="3" xfId="0" applyFont="1" applyFill="1" applyBorder="1" applyAlignment="1">
      <alignment horizontal="center" wrapText="1"/>
    </xf>
    <xf numFmtId="0" fontId="1" fillId="6" borderId="7" xfId="0" applyFont="1" applyFill="1" applyBorder="1" applyAlignment="1">
      <alignment horizontal="center" wrapText="1"/>
    </xf>
    <xf numFmtId="0" fontId="0" fillId="0" borderId="33" xfId="0" applyBorder="1"/>
    <xf numFmtId="167" fontId="0" fillId="0" borderId="1" xfId="0" applyNumberFormat="1" applyBorder="1" applyAlignment="1">
      <alignment horizontal="center"/>
    </xf>
    <xf numFmtId="167" fontId="0" fillId="0" borderId="3" xfId="0" applyNumberFormat="1" applyBorder="1" applyAlignment="1">
      <alignment horizontal="center"/>
    </xf>
    <xf numFmtId="167" fontId="0" fillId="0" borderId="33" xfId="0" applyNumberFormat="1" applyBorder="1" applyAlignment="1">
      <alignment horizontal="center"/>
    </xf>
    <xf numFmtId="167" fontId="0" fillId="0" borderId="34" xfId="0" applyNumberFormat="1" applyBorder="1" applyAlignment="1">
      <alignment horizontal="center"/>
    </xf>
    <xf numFmtId="0" fontId="1" fillId="6" borderId="42" xfId="0" applyFont="1" applyFill="1" applyBorder="1" applyAlignment="1">
      <alignment horizontal="center"/>
    </xf>
    <xf numFmtId="167" fontId="1" fillId="6" borderId="44" xfId="0" applyNumberFormat="1" applyFont="1" applyFill="1" applyBorder="1" applyAlignment="1">
      <alignment horizontal="center"/>
    </xf>
    <xf numFmtId="167" fontId="1" fillId="6" borderId="43" xfId="0" applyNumberFormat="1" applyFont="1" applyFill="1" applyBorder="1" applyAlignment="1">
      <alignment horizontal="center"/>
    </xf>
    <xf numFmtId="167" fontId="0" fillId="0" borderId="0" xfId="0" applyNumberFormat="1"/>
    <xf numFmtId="0" fontId="0" fillId="0" borderId="45" xfId="0" applyBorder="1"/>
    <xf numFmtId="0" fontId="1" fillId="6" borderId="34" xfId="0" applyFont="1" applyFill="1" applyBorder="1" applyAlignment="1">
      <alignment horizontal="center" wrapText="1"/>
    </xf>
    <xf numFmtId="0" fontId="1" fillId="0" borderId="0" xfId="0" applyFont="1" applyAlignment="1">
      <alignment horizontal="center"/>
    </xf>
    <xf numFmtId="0" fontId="13" fillId="0" borderId="0" xfId="1"/>
    <xf numFmtId="0" fontId="1" fillId="0" borderId="0" xfId="0" applyFont="1" applyAlignment="1">
      <alignment horizontal="center" wrapText="1"/>
    </xf>
    <xf numFmtId="167" fontId="0" fillId="0" borderId="0" xfId="0" applyNumberFormat="1" applyAlignment="1">
      <alignment horizontal="center"/>
    </xf>
    <xf numFmtId="167" fontId="1" fillId="0" borderId="0" xfId="0" applyNumberFormat="1" applyFont="1" applyAlignment="1">
      <alignment horizontal="center"/>
    </xf>
    <xf numFmtId="0" fontId="1" fillId="6" borderId="33" xfId="0" applyFont="1" applyFill="1" applyBorder="1" applyAlignment="1">
      <alignment horizontal="center" wrapText="1"/>
    </xf>
    <xf numFmtId="0" fontId="1" fillId="6" borderId="47" xfId="0" applyFont="1" applyFill="1" applyBorder="1" applyAlignment="1">
      <alignment horizontal="center" wrapText="1"/>
    </xf>
    <xf numFmtId="0" fontId="0" fillId="0" borderId="1" xfId="0" applyBorder="1" applyAlignment="1">
      <alignment horizontal="left"/>
    </xf>
    <xf numFmtId="0" fontId="15" fillId="7" borderId="17"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 fillId="6" borderId="52" xfId="0" applyFont="1" applyFill="1" applyBorder="1" applyAlignment="1">
      <alignment horizontal="center" wrapText="1"/>
    </xf>
    <xf numFmtId="14" fontId="0" fillId="0" borderId="0" xfId="0" applyNumberFormat="1"/>
    <xf numFmtId="0" fontId="7" fillId="0" borderId="1" xfId="0" applyFont="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0" xfId="0" applyFont="1" applyFill="1" applyAlignment="1">
      <alignment vertical="center" wrapText="1"/>
    </xf>
    <xf numFmtId="0" fontId="0" fillId="0" borderId="0" xfId="0" applyAlignment="1">
      <alignment horizontal="left" vertical="center"/>
    </xf>
    <xf numFmtId="0" fontId="17" fillId="0" borderId="18" xfId="0" applyFont="1" applyBorder="1" applyAlignment="1" applyProtection="1">
      <alignment horizontal="center" vertical="center" wrapText="1"/>
      <protection locked="0"/>
    </xf>
    <xf numFmtId="0" fontId="4" fillId="4" borderId="18" xfId="0" applyFont="1" applyFill="1" applyBorder="1" applyAlignment="1">
      <alignment vertical="center"/>
    </xf>
    <xf numFmtId="0" fontId="4" fillId="4" borderId="1" xfId="0" applyFont="1" applyFill="1" applyBorder="1" applyAlignment="1">
      <alignment horizontal="center" vertical="center"/>
    </xf>
    <xf numFmtId="0" fontId="7" fillId="0" borderId="1" xfId="0" applyFont="1" applyBorder="1" applyAlignment="1" applyProtection="1">
      <alignment horizontal="center" vertical="center" wrapText="1"/>
      <protection locked="0"/>
    </xf>
    <xf numFmtId="0" fontId="18" fillId="0" borderId="0" xfId="0" applyFont="1"/>
    <xf numFmtId="2" fontId="18" fillId="0" borderId="0" xfId="0" applyNumberFormat="1" applyFont="1" applyAlignment="1">
      <alignment horizontal="left"/>
    </xf>
    <xf numFmtId="0" fontId="4" fillId="4" borderId="18" xfId="0" applyFont="1" applyFill="1" applyBorder="1" applyAlignment="1">
      <alignment vertical="center" wrapText="1"/>
    </xf>
    <xf numFmtId="0" fontId="4" fillId="4" borderId="23" xfId="0" applyFont="1" applyFill="1" applyBorder="1" applyAlignment="1">
      <alignment vertical="center" wrapText="1"/>
    </xf>
    <xf numFmtId="0" fontId="23" fillId="4" borderId="0" xfId="1" applyFont="1" applyFill="1" applyAlignment="1" applyProtection="1"/>
    <xf numFmtId="0" fontId="4" fillId="4" borderId="0" xfId="0" applyFont="1" applyFill="1"/>
    <xf numFmtId="0" fontId="19" fillId="4" borderId="0" xfId="0" applyFont="1" applyFill="1"/>
    <xf numFmtId="0" fontId="20" fillId="4" borderId="0" xfId="0" applyFont="1" applyFill="1" applyAlignment="1">
      <alignment vertical="center"/>
    </xf>
    <xf numFmtId="0" fontId="22" fillId="4" borderId="0" xfId="1" applyFont="1" applyFill="1" applyAlignment="1" applyProtection="1">
      <alignment vertical="center"/>
    </xf>
    <xf numFmtId="0" fontId="20" fillId="4" borderId="0" xfId="0" applyFont="1" applyFill="1"/>
    <xf numFmtId="0" fontId="21" fillId="8" borderId="57" xfId="0" applyFont="1" applyFill="1" applyBorder="1" applyAlignment="1">
      <alignment horizontal="center" vertical="center" wrapText="1"/>
    </xf>
    <xf numFmtId="0" fontId="21" fillId="8" borderId="58" xfId="0" applyFont="1" applyFill="1" applyBorder="1" applyAlignment="1">
      <alignment horizontal="center" vertical="center" wrapText="1"/>
    </xf>
    <xf numFmtId="0" fontId="0" fillId="0" borderId="0" xfId="0" applyAlignment="1">
      <alignment horizontal="center" vertical="center" wrapText="1"/>
    </xf>
    <xf numFmtId="0" fontId="0" fillId="6" borderId="33" xfId="0" applyFill="1" applyBorder="1" applyAlignment="1">
      <alignment horizontal="center"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0" fillId="0" borderId="34" xfId="0" quotePrefix="1" applyBorder="1" applyAlignment="1">
      <alignment horizontal="center" vertical="center" wrapText="1"/>
    </xf>
    <xf numFmtId="0" fontId="0" fillId="0" borderId="34" xfId="0" applyBorder="1" applyAlignment="1">
      <alignment horizontal="center" vertical="center" wrapText="1"/>
    </xf>
    <xf numFmtId="0" fontId="0" fillId="6" borderId="42" xfId="0" applyFill="1" applyBorder="1" applyAlignment="1">
      <alignment horizontal="center" vertical="center" wrapText="1"/>
    </xf>
    <xf numFmtId="0" fontId="0" fillId="0" borderId="44" xfId="0" applyBorder="1" applyAlignment="1">
      <alignment horizontal="center" vertical="center" wrapText="1"/>
    </xf>
    <xf numFmtId="0" fontId="0" fillId="0" borderId="43" xfId="0" applyBorder="1" applyAlignment="1">
      <alignment horizontal="center" vertical="center" wrapText="1"/>
    </xf>
    <xf numFmtId="0" fontId="0" fillId="6" borderId="42" xfId="0" applyFill="1" applyBorder="1" applyAlignment="1">
      <alignment horizontal="left" vertical="center"/>
    </xf>
    <xf numFmtId="0" fontId="0" fillId="0" borderId="44" xfId="0" applyBorder="1" applyAlignment="1">
      <alignment horizontal="center" vertical="center"/>
    </xf>
    <xf numFmtId="0" fontId="0" fillId="0" borderId="43" xfId="0" applyBorder="1" applyAlignment="1">
      <alignment horizontal="center" vertical="center"/>
    </xf>
    <xf numFmtId="0" fontId="0" fillId="6" borderId="42" xfId="0" applyFill="1" applyBorder="1" applyAlignment="1">
      <alignment horizontal="left" vertical="center" wrapText="1"/>
    </xf>
    <xf numFmtId="0" fontId="0" fillId="6" borderId="33" xfId="0" applyFill="1" applyBorder="1" applyAlignment="1">
      <alignment horizontal="left" vertical="center"/>
    </xf>
    <xf numFmtId="0" fontId="0" fillId="0" borderId="1" xfId="0" applyBorder="1" applyAlignment="1">
      <alignment horizontal="center" vertical="center"/>
    </xf>
    <xf numFmtId="0" fontId="0" fillId="0" borderId="34" xfId="0" applyBorder="1" applyAlignment="1">
      <alignment horizontal="center" vertical="center"/>
    </xf>
    <xf numFmtId="0" fontId="13" fillId="0" borderId="0" xfId="1" applyProtection="1"/>
    <xf numFmtId="0" fontId="20" fillId="4" borderId="0" xfId="0" applyFont="1" applyFill="1" applyAlignment="1">
      <alignment horizontal="right"/>
    </xf>
    <xf numFmtId="0" fontId="4" fillId="0" borderId="0" xfId="0" applyFont="1" applyAlignment="1">
      <alignment horizontal="left"/>
    </xf>
    <xf numFmtId="0" fontId="4" fillId="0" borderId="41" xfId="0" applyFont="1" applyBorder="1" applyAlignment="1">
      <alignment horizontal="left"/>
    </xf>
    <xf numFmtId="0" fontId="0" fillId="4" borderId="0" xfId="0" applyFill="1" applyAlignment="1">
      <alignment horizontal="center"/>
    </xf>
    <xf numFmtId="0" fontId="1" fillId="2" borderId="15" xfId="0" applyFont="1" applyFill="1" applyBorder="1" applyAlignment="1">
      <alignment horizontal="right" vertical="center"/>
    </xf>
    <xf numFmtId="0" fontId="1" fillId="2" borderId="11" xfId="0" applyFont="1" applyFill="1" applyBorder="1" applyAlignment="1">
      <alignment horizontal="right" vertical="center"/>
    </xf>
    <xf numFmtId="0" fontId="1" fillId="2" borderId="20" xfId="0" applyFont="1" applyFill="1" applyBorder="1" applyAlignment="1">
      <alignment horizontal="right" vertical="center"/>
    </xf>
    <xf numFmtId="167" fontId="1" fillId="2" borderId="53" xfId="0" applyNumberFormat="1" applyFont="1" applyFill="1" applyBorder="1" applyAlignment="1">
      <alignment horizontal="center" vertical="center"/>
    </xf>
    <xf numFmtId="167" fontId="1" fillId="2" borderId="11" xfId="0" applyNumberFormat="1" applyFont="1" applyFill="1" applyBorder="1" applyAlignment="1">
      <alignment horizontal="center" vertical="center"/>
    </xf>
    <xf numFmtId="167" fontId="1" fillId="2" borderId="16"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right" vertical="center" wrapText="1"/>
    </xf>
    <xf numFmtId="0" fontId="4" fillId="0" borderId="18" xfId="0" applyFont="1" applyBorder="1" applyAlignment="1">
      <alignment horizontal="right" vertical="center" wrapText="1"/>
    </xf>
    <xf numFmtId="1" fontId="7" fillId="0" borderId="18" xfId="0" applyNumberFormat="1"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2" fillId="3" borderId="12"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4" fillId="4" borderId="18" xfId="0" applyFont="1" applyFill="1" applyBorder="1" applyAlignment="1" applyProtection="1">
      <alignment horizontal="center" vertical="center" wrapText="1"/>
      <protection locked="0"/>
    </xf>
    <xf numFmtId="0" fontId="10" fillId="2" borderId="1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23" xfId="0" applyFont="1" applyFill="1" applyBorder="1" applyAlignment="1">
      <alignment horizontal="left" vertical="center"/>
    </xf>
    <xf numFmtId="0" fontId="0" fillId="2" borderId="15" xfId="0" applyFill="1" applyBorder="1" applyAlignment="1">
      <alignment horizontal="center"/>
    </xf>
    <xf numFmtId="0" fontId="0" fillId="2" borderId="11" xfId="0" applyFill="1" applyBorder="1" applyAlignment="1">
      <alignment horizontal="center"/>
    </xf>
    <xf numFmtId="0" fontId="0" fillId="2" borderId="20" xfId="0" applyFill="1" applyBorder="1" applyAlignment="1">
      <alignment horizontal="center"/>
    </xf>
    <xf numFmtId="0" fontId="2" fillId="4" borderId="0" xfId="0" applyFont="1" applyFill="1" applyAlignment="1">
      <alignment horizontal="left"/>
    </xf>
    <xf numFmtId="0" fontId="5" fillId="4" borderId="0" xfId="0" applyFont="1" applyFill="1" applyAlignment="1">
      <alignment horizontal="left"/>
    </xf>
    <xf numFmtId="0" fontId="1" fillId="0" borderId="0" xfId="0" applyFont="1" applyAlignment="1" applyProtection="1">
      <alignment horizontal="center"/>
      <protection locked="0"/>
    </xf>
    <xf numFmtId="0" fontId="19" fillId="4" borderId="0" xfId="0" applyFont="1" applyFill="1" applyAlignment="1">
      <alignment horizontal="left"/>
    </xf>
    <xf numFmtId="0" fontId="3" fillId="4" borderId="0" xfId="0" applyFont="1" applyFill="1" applyAlignment="1">
      <alignment horizontal="center"/>
    </xf>
    <xf numFmtId="0" fontId="4" fillId="4" borderId="17" xfId="0" applyFont="1" applyFill="1" applyBorder="1" applyAlignment="1">
      <alignment horizontal="left" vertical="center"/>
    </xf>
    <xf numFmtId="0" fontId="4" fillId="4" borderId="18" xfId="0" applyFont="1" applyFill="1" applyBorder="1" applyAlignment="1">
      <alignment horizontal="left" vertical="center"/>
    </xf>
    <xf numFmtId="0" fontId="4" fillId="4" borderId="18" xfId="0" applyFont="1" applyFill="1" applyBorder="1" applyAlignment="1">
      <alignment horizontal="right" vertical="center"/>
    </xf>
    <xf numFmtId="14" fontId="7" fillId="4" borderId="18" xfId="0" applyNumberFormat="1" applyFont="1" applyFill="1" applyBorder="1" applyAlignment="1" applyProtection="1">
      <alignment horizontal="center" vertical="center"/>
      <protection locked="0"/>
    </xf>
    <xf numFmtId="0" fontId="4" fillId="0" borderId="18" xfId="0" applyFont="1" applyBorder="1" applyAlignment="1">
      <alignment horizontal="right" vertical="center"/>
    </xf>
    <xf numFmtId="14" fontId="7" fillId="0" borderId="18" xfId="0" applyNumberFormat="1" applyFont="1" applyBorder="1" applyAlignment="1" applyProtection="1">
      <alignment horizontal="center" vertical="center" wrapText="1"/>
      <protection locked="0"/>
    </xf>
    <xf numFmtId="14" fontId="7" fillId="0" borderId="23" xfId="0" applyNumberFormat="1" applyFont="1" applyBorder="1" applyAlignment="1" applyProtection="1">
      <alignment horizontal="center" vertical="center" wrapText="1"/>
      <protection locked="0"/>
    </xf>
    <xf numFmtId="0" fontId="9" fillId="4" borderId="6" xfId="0" applyFont="1" applyFill="1" applyBorder="1" applyAlignment="1">
      <alignment horizontal="left" vertical="center"/>
    </xf>
    <xf numFmtId="0" fontId="8" fillId="4" borderId="0" xfId="0" applyFont="1" applyFill="1" applyAlignment="1">
      <alignment horizontal="left" vertical="center"/>
    </xf>
    <xf numFmtId="0" fontId="4" fillId="4" borderId="2" xfId="0" applyFont="1" applyFill="1" applyBorder="1" applyAlignment="1">
      <alignment horizontal="right" vertical="center"/>
    </xf>
    <xf numFmtId="0" fontId="4" fillId="4" borderId="0" xfId="0" applyFont="1" applyFill="1" applyAlignment="1">
      <alignment horizontal="right" vertical="center"/>
    </xf>
    <xf numFmtId="0" fontId="4" fillId="4" borderId="19" xfId="0" applyFont="1" applyFill="1" applyBorder="1" applyAlignment="1">
      <alignment horizontal="right" vertical="center"/>
    </xf>
    <xf numFmtId="0" fontId="4" fillId="4" borderId="17" xfId="0" applyFont="1" applyFill="1" applyBorder="1" applyAlignment="1">
      <alignment horizontal="right" vertical="center" wrapText="1"/>
    </xf>
    <xf numFmtId="0" fontId="4" fillId="4" borderId="18" xfId="0" applyFont="1" applyFill="1" applyBorder="1" applyAlignment="1">
      <alignment horizontal="right" vertical="center" wrapText="1"/>
    </xf>
    <xf numFmtId="0" fontId="7" fillId="4" borderId="18"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4" borderId="15"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6" xfId="0" applyFont="1" applyFill="1" applyBorder="1" applyAlignment="1">
      <alignment horizontal="center" vertical="center"/>
    </xf>
    <xf numFmtId="0" fontId="0" fillId="2" borderId="16" xfId="0" applyFill="1" applyBorder="1" applyAlignment="1">
      <alignment horizontal="center"/>
    </xf>
    <xf numFmtId="0" fontId="4" fillId="0" borderId="15" xfId="0" applyFont="1" applyBorder="1" applyAlignment="1">
      <alignment horizontal="right" vertical="center" wrapText="1"/>
    </xf>
    <xf numFmtId="0" fontId="4" fillId="0" borderId="11" xfId="0" applyFont="1" applyBorder="1" applyAlignment="1">
      <alignment horizontal="right" vertical="center" wrapText="1"/>
    </xf>
    <xf numFmtId="0" fontId="7" fillId="0" borderId="18"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3" fontId="7" fillId="0" borderId="18" xfId="0" applyNumberFormat="1" applyFont="1" applyBorder="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protection locked="0"/>
    </xf>
    <xf numFmtId="0" fontId="4" fillId="0" borderId="11" xfId="0" applyFont="1" applyBorder="1" applyAlignment="1">
      <alignment horizontal="right" vertical="center"/>
    </xf>
    <xf numFmtId="3" fontId="7" fillId="0" borderId="11" xfId="0" applyNumberFormat="1" applyFont="1" applyBorder="1" applyAlignment="1" applyProtection="1">
      <alignment horizontal="center" vertical="center" wrapText="1"/>
      <protection locked="0"/>
    </xf>
    <xf numFmtId="3" fontId="7" fillId="0" borderId="16" xfId="0" applyNumberFormat="1" applyFont="1" applyBorder="1" applyAlignment="1" applyProtection="1">
      <alignment horizontal="center" vertical="center" wrapText="1"/>
      <protection locked="0"/>
    </xf>
    <xf numFmtId="0" fontId="4" fillId="0" borderId="15" xfId="0" applyFont="1" applyBorder="1" applyAlignment="1">
      <alignment horizontal="left" vertical="center"/>
    </xf>
    <xf numFmtId="0" fontId="4" fillId="0" borderId="11" xfId="0" applyFont="1" applyBorder="1" applyAlignment="1">
      <alignment horizontal="left" vertical="center"/>
    </xf>
    <xf numFmtId="0" fontId="7" fillId="0" borderId="18"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168" fontId="7" fillId="0" borderId="11" xfId="0" applyNumberFormat="1" applyFont="1" applyBorder="1" applyAlignment="1" applyProtection="1">
      <alignment horizontal="center" vertical="center" wrapText="1"/>
      <protection locked="0"/>
    </xf>
    <xf numFmtId="168" fontId="7" fillId="0" borderId="16" xfId="0" applyNumberFormat="1" applyFont="1" applyBorder="1" applyAlignment="1" applyProtection="1">
      <alignment horizontal="center" vertical="center" wrapText="1"/>
      <protection locked="0"/>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4" fillId="0" borderId="9" xfId="0" applyFont="1" applyBorder="1" applyAlignment="1">
      <alignment horizontal="right" vertical="center"/>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17" fillId="0" borderId="21"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168" fontId="7" fillId="0" borderId="18" xfId="0" applyNumberFormat="1" applyFont="1" applyBorder="1" applyAlignment="1" applyProtection="1">
      <alignment horizontal="center" vertical="center" wrapText="1"/>
      <protection locked="0"/>
    </xf>
    <xf numFmtId="168" fontId="7" fillId="0" borderId="4" xfId="0" applyNumberFormat="1" applyFont="1" applyBorder="1" applyAlignment="1" applyProtection="1">
      <alignment horizontal="center" vertical="center" wrapText="1"/>
      <protection locked="0"/>
    </xf>
    <xf numFmtId="0" fontId="14" fillId="2" borderId="3" xfId="0" applyFont="1" applyFill="1" applyBorder="1" applyAlignment="1">
      <alignment horizontal="center" wrapText="1"/>
    </xf>
    <xf numFmtId="0" fontId="14" fillId="2" borderId="18" xfId="0" applyFont="1" applyFill="1" applyBorder="1" applyAlignment="1">
      <alignment horizontal="center" wrapText="1"/>
    </xf>
    <xf numFmtId="0" fontId="14" fillId="2" borderId="4" xfId="0" applyFont="1" applyFill="1" applyBorder="1" applyAlignment="1">
      <alignment horizontal="center" wrapText="1"/>
    </xf>
    <xf numFmtId="1" fontId="7" fillId="0" borderId="18" xfId="0" applyNumberFormat="1" applyFont="1" applyBorder="1" applyAlignment="1">
      <alignment horizontal="center" vertical="center"/>
    </xf>
    <xf numFmtId="1" fontId="7" fillId="0" borderId="4" xfId="0" applyNumberFormat="1" applyFont="1" applyBorder="1" applyAlignment="1">
      <alignment horizontal="center" vertical="center"/>
    </xf>
    <xf numFmtId="0" fontId="14" fillId="2" borderId="33" xfId="0" applyFont="1" applyFill="1" applyBorder="1" applyAlignment="1">
      <alignment horizontal="center" wrapText="1"/>
    </xf>
    <xf numFmtId="0" fontId="14" fillId="2" borderId="1" xfId="0" applyFont="1" applyFill="1" applyBorder="1" applyAlignment="1">
      <alignment horizontal="center" wrapText="1"/>
    </xf>
    <xf numFmtId="0" fontId="7" fillId="0" borderId="3" xfId="0" applyFont="1" applyBorder="1" applyAlignment="1">
      <alignment horizontal="center" vertical="center" wrapText="1"/>
    </xf>
    <xf numFmtId="0" fontId="7" fillId="0" borderId="18" xfId="0" applyFont="1" applyBorder="1" applyAlignment="1">
      <alignment horizontal="center" vertical="center" wrapText="1"/>
    </xf>
    <xf numFmtId="167" fontId="4" fillId="0" borderId="3" xfId="0" applyNumberFormat="1" applyFont="1" applyBorder="1" applyAlignment="1" applyProtection="1">
      <alignment horizontal="center" vertical="center"/>
      <protection locked="0"/>
    </xf>
    <xf numFmtId="167" fontId="4" fillId="0" borderId="18" xfId="0" applyNumberFormat="1" applyFont="1" applyBorder="1" applyAlignment="1" applyProtection="1">
      <alignment horizontal="center" vertical="center"/>
      <protection locked="0"/>
    </xf>
    <xf numFmtId="167" fontId="4" fillId="0" borderId="4" xfId="0" applyNumberFormat="1" applyFont="1" applyBorder="1" applyAlignment="1" applyProtection="1">
      <alignment horizontal="center" vertical="center"/>
      <protection locked="0"/>
    </xf>
    <xf numFmtId="167" fontId="7" fillId="0" borderId="18" xfId="0" applyNumberFormat="1" applyFont="1" applyBorder="1" applyAlignment="1">
      <alignment horizontal="center" vertical="center"/>
    </xf>
    <xf numFmtId="167" fontId="7" fillId="0" borderId="23" xfId="0" applyNumberFormat="1" applyFont="1" applyBorder="1" applyAlignment="1">
      <alignment horizontal="center" vertical="center"/>
    </xf>
    <xf numFmtId="0" fontId="15" fillId="0" borderId="3" xfId="0" applyFont="1" applyBorder="1" applyAlignment="1">
      <alignment horizontal="right" vertical="center" wrapText="1"/>
    </xf>
    <xf numFmtId="0" fontId="15" fillId="0" borderId="18" xfId="0" applyFont="1" applyBorder="1" applyAlignment="1">
      <alignment horizontal="right" vertical="center" wrapText="1"/>
    </xf>
    <xf numFmtId="1" fontId="17" fillId="0" borderId="18" xfId="0" applyNumberFormat="1" applyFont="1" applyBorder="1" applyAlignment="1" applyProtection="1">
      <alignment horizontal="center" vertical="center" wrapText="1"/>
      <protection locked="0"/>
    </xf>
    <xf numFmtId="1" fontId="17" fillId="0" borderId="4" xfId="0" applyNumberFormat="1" applyFont="1" applyBorder="1" applyAlignment="1" applyProtection="1">
      <alignment horizontal="center" vertical="center" wrapText="1"/>
      <protection locked="0"/>
    </xf>
    <xf numFmtId="0" fontId="15" fillId="0" borderId="3" xfId="0" applyFont="1" applyBorder="1" applyAlignment="1">
      <alignment horizontal="center" vertical="center" wrapText="1"/>
    </xf>
    <xf numFmtId="0" fontId="15" fillId="0" borderId="18" xfId="0" applyFont="1" applyBorder="1" applyAlignment="1">
      <alignment horizontal="center" vertical="center"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4" xfId="0" applyFont="1" applyFill="1" applyBorder="1" applyAlignment="1">
      <alignment horizontal="center" vertical="center"/>
    </xf>
    <xf numFmtId="0" fontId="4" fillId="0" borderId="3" xfId="0" applyFont="1" applyBorder="1" applyAlignment="1">
      <alignment horizontal="right" vertical="center"/>
    </xf>
    <xf numFmtId="0" fontId="14" fillId="2" borderId="23"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4" fillId="0" borderId="17" xfId="0" applyFont="1" applyBorder="1" applyAlignment="1">
      <alignment horizontal="right" vertical="center" wrapText="1"/>
    </xf>
    <xf numFmtId="0" fontId="15" fillId="2" borderId="17" xfId="0" applyFont="1" applyFill="1" applyBorder="1" applyAlignment="1">
      <alignment horizontal="center" vertical="center" wrapText="1"/>
    </xf>
    <xf numFmtId="0" fontId="15" fillId="2" borderId="4" xfId="0" applyFont="1" applyFill="1" applyBorder="1" applyAlignment="1">
      <alignment horizontal="center" vertical="center" wrapText="1"/>
    </xf>
    <xf numFmtId="2" fontId="7" fillId="0" borderId="18"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23" xfId="0" applyNumberFormat="1" applyFont="1" applyBorder="1" applyAlignment="1" applyProtection="1">
      <alignment horizontal="center" vertical="center"/>
      <protection locked="0"/>
    </xf>
    <xf numFmtId="0" fontId="4" fillId="0" borderId="17" xfId="0" applyFont="1" applyBorder="1" applyAlignment="1">
      <alignment horizontal="right" vertical="center"/>
    </xf>
    <xf numFmtId="0" fontId="7" fillId="0" borderId="23" xfId="0" applyFont="1" applyBorder="1" applyAlignment="1" applyProtection="1">
      <alignment horizontal="center" vertical="center" wrapText="1"/>
      <protection locked="0"/>
    </xf>
    <xf numFmtId="3" fontId="7" fillId="0" borderId="18" xfId="0" applyNumberFormat="1" applyFont="1" applyBorder="1" applyAlignment="1" applyProtection="1">
      <alignment horizontal="center" vertical="center"/>
      <protection locked="0"/>
    </xf>
    <xf numFmtId="3" fontId="7" fillId="0" borderId="23" xfId="0" applyNumberFormat="1" applyFont="1" applyBorder="1" applyAlignment="1" applyProtection="1">
      <alignment horizontal="center" vertical="center"/>
      <protection locked="0"/>
    </xf>
    <xf numFmtId="1" fontId="7" fillId="0" borderId="18" xfId="0" applyNumberFormat="1" applyFont="1" applyBorder="1" applyAlignment="1" applyProtection="1">
      <alignment horizontal="center" vertical="center"/>
      <protection locked="0"/>
    </xf>
    <xf numFmtId="167" fontId="4" fillId="0" borderId="3" xfId="0" applyNumberFormat="1" applyFont="1" applyBorder="1" applyAlignment="1">
      <alignment horizontal="right" vertical="center"/>
    </xf>
    <xf numFmtId="167" fontId="4" fillId="0" borderId="18" xfId="0" applyNumberFormat="1" applyFont="1" applyBorder="1" applyAlignment="1">
      <alignment horizontal="right" vertical="center"/>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0" borderId="4" xfId="0" applyFont="1" applyBorder="1" applyAlignment="1">
      <alignment horizontal="center" vertical="center"/>
    </xf>
    <xf numFmtId="0" fontId="4" fillId="0" borderId="3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32" xfId="0" applyFont="1" applyBorder="1" applyAlignment="1">
      <alignment horizontal="left" vertical="center" wrapText="1"/>
    </xf>
    <xf numFmtId="0" fontId="4" fillId="0" borderId="21" xfId="0" applyFont="1" applyBorder="1" applyAlignment="1">
      <alignment horizontal="left" vertical="center" wrapText="1"/>
    </xf>
    <xf numFmtId="0" fontId="4" fillId="0" borderId="31" xfId="0" applyFont="1" applyBorder="1" applyAlignment="1">
      <alignment horizontal="left" vertical="center" wrapText="1"/>
    </xf>
    <xf numFmtId="167" fontId="1" fillId="0" borderId="3" xfId="0" applyNumberFormat="1" applyFont="1" applyBorder="1" applyAlignment="1">
      <alignment horizontal="center" vertical="center"/>
    </xf>
    <xf numFmtId="167" fontId="1" fillId="0" borderId="18" xfId="0" applyNumberFormat="1" applyFont="1" applyBorder="1" applyAlignment="1">
      <alignment horizontal="center" vertical="center"/>
    </xf>
    <xf numFmtId="167" fontId="1" fillId="0" borderId="23" xfId="0" applyNumberFormat="1" applyFont="1" applyBorder="1" applyAlignment="1">
      <alignment horizontal="center" vertical="center"/>
    </xf>
    <xf numFmtId="0" fontId="1" fillId="0" borderId="17" xfId="0" applyFont="1" applyBorder="1" applyAlignment="1">
      <alignment horizontal="right" vertical="center"/>
    </xf>
    <xf numFmtId="0" fontId="1" fillId="0" borderId="18" xfId="0" applyFont="1" applyBorder="1" applyAlignment="1">
      <alignment horizontal="right" vertical="center"/>
    </xf>
    <xf numFmtId="0" fontId="1" fillId="0" borderId="4" xfId="0" applyFont="1" applyBorder="1" applyAlignment="1">
      <alignment horizontal="right" vertical="center"/>
    </xf>
    <xf numFmtId="167" fontId="1" fillId="0" borderId="26" xfId="0" applyNumberFormat="1" applyFont="1" applyBorder="1" applyAlignment="1">
      <alignment horizontal="center" vertical="center"/>
    </xf>
    <xf numFmtId="167" fontId="1" fillId="0" borderId="27" xfId="0" applyNumberFormat="1" applyFont="1" applyBorder="1" applyAlignment="1">
      <alignment horizontal="center" vertical="center"/>
    </xf>
    <xf numFmtId="167" fontId="1" fillId="0" borderId="50" xfId="0" applyNumberFormat="1" applyFont="1" applyBorder="1" applyAlignment="1">
      <alignment horizontal="center" vertical="center"/>
    </xf>
    <xf numFmtId="0" fontId="1" fillId="0" borderId="49" xfId="0" applyFont="1" applyBorder="1" applyAlignment="1">
      <alignment horizontal="right" vertical="center"/>
    </xf>
    <xf numFmtId="0" fontId="1" fillId="0" borderId="27" xfId="0" applyFont="1" applyBorder="1" applyAlignment="1">
      <alignment horizontal="right" vertical="center"/>
    </xf>
    <xf numFmtId="0" fontId="1" fillId="0" borderId="25" xfId="0" applyFont="1" applyBorder="1" applyAlignment="1">
      <alignment horizontal="right" vertical="center"/>
    </xf>
    <xf numFmtId="0" fontId="0" fillId="4" borderId="51" xfId="0" applyFill="1" applyBorder="1" applyAlignment="1">
      <alignment horizontal="center"/>
    </xf>
    <xf numFmtId="167" fontId="7" fillId="0" borderId="26" xfId="0" applyNumberFormat="1" applyFont="1" applyBorder="1" applyAlignment="1">
      <alignment horizontal="center" vertical="center"/>
    </xf>
    <xf numFmtId="167" fontId="7" fillId="0" borderId="27" xfId="0" applyNumberFormat="1" applyFont="1" applyBorder="1" applyAlignment="1">
      <alignment horizontal="center" vertical="center"/>
    </xf>
    <xf numFmtId="167" fontId="7" fillId="0" borderId="50" xfId="0" applyNumberFormat="1" applyFont="1" applyBorder="1" applyAlignment="1">
      <alignment horizontal="center" vertical="center"/>
    </xf>
    <xf numFmtId="0" fontId="1" fillId="0" borderId="15" xfId="0" applyFont="1" applyBorder="1" applyAlignment="1">
      <alignment horizontal="right" vertical="center"/>
    </xf>
    <xf numFmtId="0" fontId="1" fillId="0" borderId="11" xfId="0" applyFont="1" applyBorder="1" applyAlignment="1">
      <alignment horizontal="right" vertical="center"/>
    </xf>
    <xf numFmtId="0" fontId="1" fillId="0" borderId="20" xfId="0" applyFont="1" applyBorder="1" applyAlignment="1">
      <alignment horizontal="right" vertical="center"/>
    </xf>
    <xf numFmtId="0" fontId="0" fillId="0" borderId="32"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167" fontId="1" fillId="2" borderId="48" xfId="0" applyNumberFormat="1" applyFont="1" applyFill="1" applyBorder="1" applyAlignment="1">
      <alignment horizontal="center" vertical="center"/>
    </xf>
    <xf numFmtId="167" fontId="1" fillId="2" borderId="9" xfId="0" applyNumberFormat="1" applyFont="1" applyFill="1" applyBorder="1" applyAlignment="1">
      <alignment horizontal="center" vertical="center"/>
    </xf>
    <xf numFmtId="167" fontId="1" fillId="2" borderId="10" xfId="0" applyNumberFormat="1" applyFont="1" applyFill="1" applyBorder="1" applyAlignment="1">
      <alignment horizontal="center" vertical="center"/>
    </xf>
    <xf numFmtId="0" fontId="1" fillId="2" borderId="8" xfId="0" applyFont="1" applyFill="1" applyBorder="1" applyAlignment="1">
      <alignment horizontal="right" vertical="center"/>
    </xf>
    <xf numFmtId="0" fontId="1" fillId="2" borderId="9" xfId="0" applyFont="1" applyFill="1" applyBorder="1" applyAlignment="1">
      <alignment horizontal="right" vertical="center"/>
    </xf>
    <xf numFmtId="0" fontId="9" fillId="0" borderId="17" xfId="0" applyFont="1" applyBorder="1" applyAlignment="1">
      <alignment horizontal="center" wrapText="1"/>
    </xf>
    <xf numFmtId="0" fontId="9" fillId="0" borderId="18" xfId="0" applyFont="1" applyBorder="1" applyAlignment="1">
      <alignment horizontal="center" wrapText="1"/>
    </xf>
    <xf numFmtId="0" fontId="9" fillId="0" borderId="23" xfId="0" applyFont="1" applyBorder="1" applyAlignment="1">
      <alignment horizontal="center" wrapText="1"/>
    </xf>
    <xf numFmtId="0" fontId="0" fillId="0" borderId="3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0" xfId="0" applyBorder="1" applyAlignment="1">
      <alignment horizontal="center" vertical="center"/>
    </xf>
    <xf numFmtId="0" fontId="0" fillId="0" borderId="21" xfId="0" applyBorder="1" applyAlignment="1">
      <alignment horizontal="center" vertical="center"/>
    </xf>
    <xf numFmtId="0" fontId="0" fillId="0" borderId="31" xfId="0" applyBorder="1" applyAlignment="1" applyProtection="1">
      <alignment horizontal="center" vertical="center"/>
      <protection locked="0"/>
    </xf>
    <xf numFmtId="0" fontId="7" fillId="4" borderId="18"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4" fillId="0" borderId="2" xfId="0" applyFont="1" applyBorder="1" applyAlignment="1">
      <alignment horizontal="right" vertical="center"/>
    </xf>
    <xf numFmtId="0" fontId="4" fillId="0" borderId="0" xfId="0" applyFont="1" applyAlignment="1">
      <alignment horizontal="right" vertical="center"/>
    </xf>
    <xf numFmtId="0" fontId="4" fillId="0" borderId="19" xfId="0" applyFont="1" applyBorder="1" applyAlignment="1">
      <alignment horizontal="right" vertical="center"/>
    </xf>
    <xf numFmtId="165" fontId="7" fillId="0" borderId="3" xfId="0" applyNumberFormat="1" applyFont="1" applyBorder="1" applyAlignment="1" applyProtection="1">
      <alignment horizontal="center" vertical="center"/>
      <protection locked="0"/>
    </xf>
    <xf numFmtId="165" fontId="7" fillId="0" borderId="18" xfId="0" applyNumberFormat="1" applyFont="1" applyBorder="1" applyAlignment="1" applyProtection="1">
      <alignment horizontal="center" vertical="center"/>
      <protection locked="0"/>
    </xf>
    <xf numFmtId="165" fontId="7" fillId="0" borderId="4" xfId="0" applyNumberFormat="1" applyFont="1" applyBorder="1" applyAlignment="1" applyProtection="1">
      <alignment horizontal="center" vertical="center"/>
      <protection locked="0"/>
    </xf>
    <xf numFmtId="0" fontId="4" fillId="4" borderId="3" xfId="0" applyFont="1" applyFill="1" applyBorder="1" applyAlignment="1">
      <alignment horizontal="right" vertical="center"/>
    </xf>
    <xf numFmtId="0" fontId="4" fillId="4" borderId="2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0" xfId="0" applyFont="1" applyFill="1" applyAlignment="1">
      <alignment horizontal="center" vertical="center"/>
    </xf>
    <xf numFmtId="0" fontId="4" fillId="4" borderId="19" xfId="0" applyFont="1" applyFill="1" applyBorder="1" applyAlignment="1">
      <alignment horizontal="center" vertical="center"/>
    </xf>
    <xf numFmtId="166" fontId="7" fillId="4" borderId="18" xfId="0" applyNumberFormat="1" applyFont="1" applyFill="1" applyBorder="1" applyAlignment="1" applyProtection="1">
      <alignment horizontal="center" vertical="center"/>
      <protection locked="0"/>
    </xf>
    <xf numFmtId="166" fontId="7" fillId="4" borderId="23" xfId="0" applyNumberFormat="1" applyFont="1" applyFill="1" applyBorder="1" applyAlignment="1" applyProtection="1">
      <alignment horizontal="center" vertical="center"/>
      <protection locked="0"/>
    </xf>
    <xf numFmtId="14" fontId="4" fillId="4" borderId="18" xfId="0" applyNumberFormat="1" applyFont="1" applyFill="1" applyBorder="1" applyAlignment="1">
      <alignment horizontal="right" vertical="center"/>
    </xf>
    <xf numFmtId="0" fontId="4" fillId="0" borderId="28" xfId="0" applyFont="1" applyBorder="1" applyAlignment="1">
      <alignment horizontal="left" vertical="center" wrapText="1"/>
    </xf>
    <xf numFmtId="0" fontId="4" fillId="0" borderId="5" xfId="0" applyFont="1" applyBorder="1" applyAlignment="1">
      <alignment horizontal="left" vertical="center" wrapText="1"/>
    </xf>
    <xf numFmtId="0" fontId="4" fillId="0" borderId="29" xfId="0" applyFont="1" applyBorder="1" applyAlignment="1">
      <alignment horizontal="left" vertical="center" wrapText="1"/>
    </xf>
    <xf numFmtId="0" fontId="7" fillId="0" borderId="23" xfId="0" applyFont="1" applyBorder="1" applyAlignment="1" applyProtection="1">
      <alignment horizontal="center" vertical="center"/>
      <protection locked="0"/>
    </xf>
    <xf numFmtId="0" fontId="4" fillId="0" borderId="8" xfId="0" applyFont="1" applyBorder="1" applyAlignment="1">
      <alignment horizontal="left" vertical="center"/>
    </xf>
    <xf numFmtId="0" fontId="4" fillId="0" borderId="9" xfId="0" applyFont="1" applyBorder="1" applyAlignment="1">
      <alignment horizontal="left" vertical="center"/>
    </xf>
    <xf numFmtId="0" fontId="7" fillId="0" borderId="9"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164" fontId="7" fillId="0" borderId="9" xfId="0" applyNumberFormat="1" applyFont="1" applyBorder="1" applyAlignment="1" applyProtection="1">
      <alignment horizontal="center" vertical="center"/>
      <protection locked="0"/>
    </xf>
    <xf numFmtId="164" fontId="7" fillId="0" borderId="24" xfId="0" applyNumberFormat="1"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4" fillId="0" borderId="17" xfId="0" applyFont="1" applyBorder="1" applyAlignment="1">
      <alignment horizontal="left" vertical="center"/>
    </xf>
    <xf numFmtId="0" fontId="4" fillId="0" borderId="18" xfId="0" applyFont="1" applyBorder="1" applyAlignment="1">
      <alignment horizontal="left" vertical="center"/>
    </xf>
    <xf numFmtId="167" fontId="4" fillId="0" borderId="3" xfId="0" applyNumberFormat="1" applyFont="1" applyBorder="1" applyAlignment="1">
      <alignment horizontal="center" vertical="center"/>
    </xf>
    <xf numFmtId="167" fontId="4" fillId="0" borderId="18" xfId="0" applyNumberFormat="1" applyFont="1" applyBorder="1" applyAlignment="1">
      <alignment horizontal="center" vertical="center"/>
    </xf>
    <xf numFmtId="167" fontId="4" fillId="0" borderId="4" xfId="0" applyNumberFormat="1" applyFont="1" applyBorder="1" applyAlignment="1">
      <alignment horizontal="center" vertical="center"/>
    </xf>
    <xf numFmtId="167" fontId="4" fillId="0" borderId="18" xfId="0" applyNumberFormat="1" applyFont="1" applyBorder="1" applyAlignment="1">
      <alignment horizontal="right" vertical="center" wrapText="1"/>
    </xf>
    <xf numFmtId="169" fontId="7" fillId="0" borderId="18" xfId="0" applyNumberFormat="1" applyFont="1" applyBorder="1" applyAlignment="1" applyProtection="1">
      <alignment horizontal="center" vertical="center"/>
      <protection locked="0"/>
    </xf>
    <xf numFmtId="169" fontId="7" fillId="0" borderId="4" xfId="0" applyNumberFormat="1" applyFont="1" applyBorder="1" applyAlignment="1" applyProtection="1">
      <alignment horizontal="center" vertical="center"/>
      <protection locked="0"/>
    </xf>
    <xf numFmtId="1" fontId="7" fillId="0" borderId="4" xfId="0" applyNumberFormat="1" applyFont="1" applyBorder="1" applyAlignment="1" applyProtection="1">
      <alignment horizontal="center" vertical="center"/>
      <protection locked="0"/>
    </xf>
    <xf numFmtId="167" fontId="4" fillId="0" borderId="3" xfId="0" applyNumberFormat="1" applyFont="1" applyBorder="1" applyAlignment="1">
      <alignment horizontal="right" vertical="center" wrapText="1"/>
    </xf>
    <xf numFmtId="0" fontId="15" fillId="2" borderId="18" xfId="0" applyFont="1" applyFill="1" applyBorder="1" applyAlignment="1">
      <alignment horizontal="right" vertical="center" wrapText="1"/>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4" xfId="0" applyFont="1" applyFill="1" applyBorder="1" applyAlignment="1">
      <alignment horizontal="center" vertical="center"/>
    </xf>
    <xf numFmtId="167" fontId="1" fillId="0" borderId="48" xfId="0" applyNumberFormat="1" applyFont="1" applyBorder="1" applyAlignment="1">
      <alignment horizontal="center" vertical="center"/>
    </xf>
    <xf numFmtId="167" fontId="1" fillId="0" borderId="9" xfId="0" applyNumberFormat="1" applyFont="1" applyBorder="1" applyAlignment="1">
      <alignment horizontal="center" vertical="center"/>
    </xf>
    <xf numFmtId="167" fontId="1" fillId="0" borderId="10" xfId="0" applyNumberFormat="1" applyFont="1" applyBorder="1" applyAlignment="1">
      <alignment horizontal="center" vertic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1" fillId="0" borderId="24" xfId="0" applyFont="1" applyBorder="1" applyAlignment="1">
      <alignment horizontal="right" vertical="center"/>
    </xf>
    <xf numFmtId="167" fontId="1" fillId="0" borderId="54" xfId="0" applyNumberFormat="1" applyFont="1" applyBorder="1" applyAlignment="1">
      <alignment horizontal="center" vertical="center"/>
    </xf>
    <xf numFmtId="167" fontId="1" fillId="0" borderId="55" xfId="0" applyNumberFormat="1" applyFont="1" applyBorder="1" applyAlignment="1">
      <alignment horizontal="center" vertical="center"/>
    </xf>
    <xf numFmtId="167" fontId="1" fillId="0" borderId="56" xfId="0" applyNumberFormat="1" applyFont="1" applyBorder="1" applyAlignment="1">
      <alignment horizontal="center" vertical="center"/>
    </xf>
    <xf numFmtId="0" fontId="1" fillId="0" borderId="32" xfId="0" applyFont="1" applyBorder="1" applyAlignment="1">
      <alignment horizontal="right" vertical="center"/>
    </xf>
    <xf numFmtId="0" fontId="1" fillId="0" borderId="21" xfId="0" applyFont="1" applyBorder="1" applyAlignment="1">
      <alignment horizontal="right" vertical="center"/>
    </xf>
    <xf numFmtId="0" fontId="1" fillId="0" borderId="22" xfId="0" applyFont="1" applyBorder="1" applyAlignment="1">
      <alignment horizontal="right" vertical="center"/>
    </xf>
    <xf numFmtId="0" fontId="16" fillId="5" borderId="40" xfId="0" applyFont="1" applyFill="1" applyBorder="1" applyAlignment="1">
      <alignment horizontal="center"/>
    </xf>
    <xf numFmtId="0" fontId="16" fillId="5" borderId="41" xfId="0" applyFont="1" applyFill="1" applyBorder="1" applyAlignment="1">
      <alignment horizontal="center"/>
    </xf>
    <xf numFmtId="0" fontId="16" fillId="5" borderId="46" xfId="0" applyFont="1" applyFill="1" applyBorder="1" applyAlignment="1">
      <alignment horizontal="center"/>
    </xf>
    <xf numFmtId="0" fontId="16" fillId="0" borderId="0" xfId="0" applyFont="1" applyAlignment="1">
      <alignment horizontal="center"/>
    </xf>
    <xf numFmtId="0" fontId="16" fillId="5" borderId="12" xfId="0" applyFont="1" applyFill="1" applyBorder="1" applyAlignment="1">
      <alignment horizontal="center"/>
    </xf>
    <xf numFmtId="0" fontId="16" fillId="5" borderId="14" xfId="0" applyFont="1" applyFill="1" applyBorder="1" applyAlignment="1">
      <alignment horizontal="center"/>
    </xf>
    <xf numFmtId="0" fontId="18" fillId="0" borderId="60" xfId="0" applyFont="1" applyBorder="1" applyAlignment="1">
      <alignment horizontal="left" vertical="center" wrapText="1"/>
    </xf>
    <xf numFmtId="0" fontId="18" fillId="0" borderId="61" xfId="0" applyFont="1" applyBorder="1" applyAlignment="1">
      <alignment horizontal="left" vertical="center" wrapText="1"/>
    </xf>
    <xf numFmtId="0" fontId="18" fillId="0" borderId="62" xfId="0" applyFont="1" applyBorder="1" applyAlignment="1">
      <alignment horizontal="left" vertical="center" wrapText="1"/>
    </xf>
    <xf numFmtId="0" fontId="24" fillId="0" borderId="0" xfId="0" applyFont="1" applyAlignment="1">
      <alignment horizontal="center" vertical="center"/>
    </xf>
    <xf numFmtId="0" fontId="21" fillId="8" borderId="58" xfId="0" applyFont="1" applyFill="1" applyBorder="1" applyAlignment="1">
      <alignment horizontal="center" vertical="center" wrapText="1"/>
    </xf>
    <xf numFmtId="0" fontId="21" fillId="8" borderId="59" xfId="0" applyFont="1" applyFill="1" applyBorder="1" applyAlignment="1">
      <alignment horizontal="center" vertical="center" wrapText="1"/>
    </xf>
    <xf numFmtId="0" fontId="0" fillId="0" borderId="1" xfId="0" applyBorder="1" applyAlignment="1">
      <alignment horizontal="center" vertical="center" wrapText="1"/>
    </xf>
    <xf numFmtId="0" fontId="1" fillId="7" borderId="57" xfId="0" applyFont="1" applyFill="1" applyBorder="1" applyAlignment="1">
      <alignment horizontal="center" vertical="center"/>
    </xf>
    <xf numFmtId="0" fontId="1" fillId="7" borderId="58" xfId="0" applyFont="1" applyFill="1" applyBorder="1" applyAlignment="1">
      <alignment horizontal="center" vertical="center"/>
    </xf>
    <xf numFmtId="0" fontId="1" fillId="7" borderId="59" xfId="0" applyFont="1" applyFill="1" applyBorder="1" applyAlignment="1">
      <alignment horizontal="center" vertical="center"/>
    </xf>
    <xf numFmtId="0" fontId="1" fillId="0" borderId="0" xfId="0" applyFont="1" applyAlignment="1">
      <alignment horizontal="center"/>
    </xf>
  </cellXfs>
  <cellStyles count="2">
    <cellStyle name="Hyperlink" xfId="1" builtinId="8"/>
    <cellStyle name="Normal" xfId="0" builtinId="0"/>
  </cellStyles>
  <dxfs count="28">
    <dxf>
      <font>
        <color theme="0"/>
      </font>
    </dxf>
    <dxf>
      <fill>
        <patternFill>
          <bgColor rgb="FFFF5050"/>
        </patternFill>
      </fill>
    </dxf>
    <dxf>
      <fill>
        <patternFill>
          <bgColor rgb="FFFADDCA"/>
        </patternFill>
      </fill>
    </dxf>
    <dxf>
      <font>
        <color theme="0"/>
      </font>
    </dxf>
    <dxf>
      <fill>
        <patternFill>
          <bgColor rgb="FFFADDCA"/>
        </patternFill>
      </fill>
    </dxf>
    <dxf>
      <fill>
        <patternFill>
          <bgColor rgb="FFFF5050"/>
        </patternFill>
      </fill>
    </dxf>
    <dxf>
      <fill>
        <patternFill>
          <bgColor rgb="FFFF5050"/>
        </patternFill>
      </fill>
    </dxf>
    <dxf>
      <fill>
        <patternFill>
          <bgColor rgb="FFFADDCA"/>
        </patternFill>
      </fill>
    </dxf>
    <dxf>
      <fill>
        <patternFill>
          <bgColor rgb="FFFF5050"/>
        </patternFill>
      </fill>
    </dxf>
    <dxf>
      <fill>
        <patternFill>
          <bgColor rgb="FFFADDCA"/>
        </patternFill>
      </fill>
    </dxf>
    <dxf>
      <fill>
        <patternFill>
          <bgColor rgb="FFFADDCA"/>
        </patternFill>
      </fill>
    </dxf>
    <dxf>
      <fill>
        <patternFill>
          <bgColor rgb="FFFADDCA"/>
        </patternFill>
      </fill>
    </dxf>
    <dxf>
      <fill>
        <patternFill>
          <bgColor rgb="FFFADDCA"/>
        </patternFill>
      </fill>
    </dxf>
    <dxf>
      <fill>
        <patternFill>
          <bgColor rgb="FFFADDCA"/>
        </patternFill>
      </fill>
    </dxf>
    <dxf>
      <font>
        <color theme="0"/>
      </font>
    </dxf>
    <dxf>
      <fill>
        <patternFill>
          <bgColor rgb="FFFADDCA"/>
        </patternFill>
      </fill>
    </dxf>
    <dxf>
      <font>
        <color theme="0"/>
      </font>
    </dxf>
    <dxf>
      <fill>
        <patternFill>
          <bgColor rgb="FFFADDCA"/>
        </patternFill>
      </fill>
    </dxf>
    <dxf>
      <fill>
        <patternFill>
          <bgColor rgb="FFFADDCA"/>
        </patternFill>
      </fill>
    </dxf>
    <dxf>
      <fill>
        <patternFill>
          <bgColor rgb="FFFADDCA"/>
        </patternFill>
      </fill>
    </dxf>
    <dxf>
      <font>
        <color theme="0"/>
      </font>
    </dxf>
    <dxf>
      <fill>
        <patternFill>
          <bgColor rgb="FFFADDCA"/>
        </patternFill>
      </fill>
    </dxf>
    <dxf>
      <fill>
        <patternFill>
          <bgColor rgb="FFFADDCA"/>
        </patternFill>
      </fill>
    </dxf>
    <dxf>
      <fill>
        <patternFill>
          <bgColor rgb="FFFADDCA"/>
        </patternFill>
      </fill>
    </dxf>
    <dxf>
      <fill>
        <patternFill>
          <bgColor theme="5" tint="0.59996337778862885"/>
        </patternFill>
      </fill>
    </dxf>
    <dxf>
      <fill>
        <patternFill>
          <bgColor rgb="FFFADDCA"/>
        </patternFill>
      </fill>
    </dxf>
    <dxf>
      <fill>
        <patternFill>
          <bgColor theme="0" tint="-0.34998626667073579"/>
        </patternFill>
      </fill>
    </dxf>
    <dxf>
      <font>
        <color theme="9" tint="0.59996337778862885"/>
      </font>
    </dxf>
  </dxfs>
  <tableStyles count="0" defaultTableStyle="TableStyleMedium2" defaultPivotStyle="PivotStyleLight16"/>
  <colors>
    <mruColors>
      <color rgb="FFFADDCA"/>
      <color rgb="FFFFCC99"/>
      <color rgb="FFFF5050"/>
      <color rgb="FFC7DCBF"/>
      <color rgb="FF4395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220980</xdr:colOff>
      <xdr:row>53</xdr:row>
      <xdr:rowOff>60960</xdr:rowOff>
    </xdr:to>
    <xdr:pic>
      <xdr:nvPicPr>
        <xdr:cNvPr id="5" name="Picture 4">
          <a:extLst>
            <a:ext uri="{FF2B5EF4-FFF2-40B4-BE49-F238E27FC236}">
              <a16:creationId xmlns:a16="http://schemas.microsoft.com/office/drawing/2014/main" id="{078AE682-285A-632E-E928-E86B6EEC7B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2880"/>
          <a:ext cx="7536180" cy="975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97219</xdr:colOff>
      <xdr:row>0</xdr:row>
      <xdr:rowOff>160266</xdr:rowOff>
    </xdr:from>
    <xdr:to>
      <xdr:col>40</xdr:col>
      <xdr:colOff>121590</xdr:colOff>
      <xdr:row>4</xdr:row>
      <xdr:rowOff>80551</xdr:rowOff>
    </xdr:to>
    <xdr:pic>
      <xdr:nvPicPr>
        <xdr:cNvPr id="2" name="Picture 1">
          <a:extLst>
            <a:ext uri="{FF2B5EF4-FFF2-40B4-BE49-F238E27FC236}">
              <a16:creationId xmlns:a16="http://schemas.microsoft.com/office/drawing/2014/main" id="{8908F2EE-F0E4-32D3-F725-FF459B63A1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2143" y="160266"/>
          <a:ext cx="1495819" cy="792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523875</xdr:colOff>
      <xdr:row>0</xdr:row>
      <xdr:rowOff>161925</xdr:rowOff>
    </xdr:from>
    <xdr:to>
      <xdr:col>11</xdr:col>
      <xdr:colOff>944381</xdr:colOff>
      <xdr:row>1</xdr:row>
      <xdr:rowOff>466725</xdr:rowOff>
    </xdr:to>
    <xdr:pic>
      <xdr:nvPicPr>
        <xdr:cNvPr id="4" name="Picture 3">
          <a:extLst>
            <a:ext uri="{FF2B5EF4-FFF2-40B4-BE49-F238E27FC236}">
              <a16:creationId xmlns:a16="http://schemas.microsoft.com/office/drawing/2014/main" id="{68F07ED8-9DDA-42F1-93BA-8C78B22BFA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11200" y="161925"/>
          <a:ext cx="1630181"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avidbeaulieu\AppData\Local\Microsoft\Windows\Temporary%20Internet%20Files\Content.Outlook\X38P3X6H\Data%20Form%208-1%20v4.2%208.12.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paul.englert\Desktop\HE-IQ%20Audit-Work%20Scope-Incentive%20Application%20w%20SIR%20v1.3.2%20T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esignorc\OneDrive%20-%20Leidos-LeidosCorpUS\Desktop\Ameren%20IQ\CAA\Process%20and%20Review%20Documents\PY23\CAA%20Application\PY23-HEIQCAA-Incentive%20Application%20(Re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Form"/>
      <sheetName val="WS-IncApp"/>
      <sheetName val="List"/>
      <sheetName val="Prices"/>
    </sheetNames>
    <sheetDataSet>
      <sheetData sheetId="0" refreshError="1"/>
      <sheetData sheetId="1" refreshError="1"/>
      <sheetData sheetId="2" refreshError="1">
        <row r="2">
          <cell r="A2" t="str">
            <v>Yes</v>
          </cell>
          <cell r="C2" t="str">
            <v>Basement</v>
          </cell>
          <cell r="E2" t="str">
            <v>Ridge</v>
          </cell>
          <cell r="G2" t="str">
            <v>Ranch</v>
          </cell>
        </row>
        <row r="3">
          <cell r="A3" t="str">
            <v>No</v>
          </cell>
          <cell r="C3" t="str">
            <v>Crawl Space</v>
          </cell>
          <cell r="E3" t="str">
            <v>Gable</v>
          </cell>
          <cell r="G3" t="str">
            <v>Split Level</v>
          </cell>
        </row>
        <row r="4">
          <cell r="A4" t="str">
            <v>Will be</v>
          </cell>
          <cell r="C4" t="str">
            <v>Attic</v>
          </cell>
          <cell r="E4" t="str">
            <v>Power</v>
          </cell>
          <cell r="G4" t="str">
            <v>1.5 Story</v>
          </cell>
        </row>
        <row r="5">
          <cell r="A5" t="str">
            <v>X</v>
          </cell>
          <cell r="C5" t="str">
            <v>Slab</v>
          </cell>
          <cell r="E5" t="str">
            <v>Soffit</v>
          </cell>
          <cell r="G5" t="str">
            <v>2 Story</v>
          </cell>
        </row>
        <row r="6">
          <cell r="C6" t="str">
            <v>Other</v>
          </cell>
          <cell r="E6" t="str">
            <v>Static (Louvered)</v>
          </cell>
          <cell r="G6" t="str">
            <v>Raised Ranch</v>
          </cell>
        </row>
        <row r="7">
          <cell r="E7" t="str">
            <v>Other</v>
          </cell>
          <cell r="G7" t="str">
            <v>Tri Level</v>
          </cell>
        </row>
        <row r="8">
          <cell r="A8" t="str">
            <v>CFL</v>
          </cell>
          <cell r="C8" t="str">
            <v>Tank</v>
          </cell>
        </row>
        <row r="9">
          <cell r="A9" t="str">
            <v>LED</v>
          </cell>
          <cell r="C9" t="str">
            <v>On Demand</v>
          </cell>
          <cell r="E9" t="str">
            <v>Attic Flat</v>
          </cell>
          <cell r="G9" t="str">
            <v>Yes</v>
          </cell>
        </row>
        <row r="10">
          <cell r="A10" t="str">
            <v>Incandescent</v>
          </cell>
          <cell r="C10" t="str">
            <v>Heat Pump</v>
          </cell>
          <cell r="E10" t="str">
            <v>Attic Slope</v>
          </cell>
          <cell r="G10" t="str">
            <v>No</v>
          </cell>
        </row>
        <row r="11">
          <cell r="C11" t="str">
            <v>Other</v>
          </cell>
          <cell r="E11" t="str">
            <v>Kneewall Flat</v>
          </cell>
          <cell r="G11" t="str">
            <v>NA</v>
          </cell>
        </row>
        <row r="12">
          <cell r="A12">
            <v>1</v>
          </cell>
          <cell r="E12" t="str">
            <v>Kneewall Slope</v>
          </cell>
        </row>
        <row r="13">
          <cell r="A13">
            <v>2</v>
          </cell>
          <cell r="C13" t="str">
            <v>Natural</v>
          </cell>
          <cell r="G13" t="str">
            <v>Silvercote</v>
          </cell>
        </row>
        <row r="14">
          <cell r="A14">
            <v>3</v>
          </cell>
          <cell r="C14" t="str">
            <v>Power</v>
          </cell>
          <cell r="E14" t="str">
            <v>Batt</v>
          </cell>
        </row>
        <row r="15">
          <cell r="A15">
            <v>4</v>
          </cell>
          <cell r="C15" t="str">
            <v>Flue Liner</v>
          </cell>
          <cell r="E15" t="str">
            <v>Cellulose</v>
          </cell>
        </row>
        <row r="16">
          <cell r="A16">
            <v>5</v>
          </cell>
          <cell r="C16" t="str">
            <v>NA</v>
          </cell>
          <cell r="E16" t="str">
            <v>Blown Fiberglass</v>
          </cell>
        </row>
        <row r="17">
          <cell r="A17">
            <v>6</v>
          </cell>
          <cell r="E17" t="str">
            <v>Rockwool</v>
          </cell>
        </row>
        <row r="18">
          <cell r="A18" t="str">
            <v>Older</v>
          </cell>
          <cell r="C18" t="str">
            <v>Finished</v>
          </cell>
        </row>
        <row r="19">
          <cell r="C19" t="str">
            <v>Unfinished</v>
          </cell>
          <cell r="E19">
            <v>3.5</v>
          </cell>
        </row>
        <row r="20">
          <cell r="A20" t="str">
            <v>Gas</v>
          </cell>
          <cell r="C20" t="str">
            <v>Partial</v>
          </cell>
          <cell r="E20">
            <v>5.5</v>
          </cell>
        </row>
        <row r="21">
          <cell r="A21" t="str">
            <v>Electric</v>
          </cell>
          <cell r="C21" t="str">
            <v>NA</v>
          </cell>
        </row>
        <row r="22">
          <cell r="A22" t="str">
            <v>NA</v>
          </cell>
          <cell r="E22" t="str">
            <v>Awful</v>
          </cell>
        </row>
        <row r="23">
          <cell r="A23" t="str">
            <v>ASHP</v>
          </cell>
          <cell r="C23" t="str">
            <v>Hatch</v>
          </cell>
          <cell r="E23" t="str">
            <v>Poor</v>
          </cell>
        </row>
        <row r="24">
          <cell r="A24" t="str">
            <v>Furnace</v>
          </cell>
          <cell r="C24" t="str">
            <v>Pull Down</v>
          </cell>
          <cell r="E24" t="str">
            <v>Fair</v>
          </cell>
        </row>
        <row r="25">
          <cell r="A25" t="str">
            <v>Boiler</v>
          </cell>
          <cell r="C25" t="str">
            <v>Door</v>
          </cell>
          <cell r="E25" t="str">
            <v>Good</v>
          </cell>
        </row>
        <row r="26">
          <cell r="A26" t="str">
            <v>Baseboard</v>
          </cell>
          <cell r="C26" t="str">
            <v>Other</v>
          </cell>
        </row>
        <row r="27">
          <cell r="A27" t="str">
            <v>Other</v>
          </cell>
          <cell r="E27" t="str">
            <v>All</v>
          </cell>
        </row>
        <row r="28">
          <cell r="C28" t="str">
            <v>Hall</v>
          </cell>
          <cell r="E28" t="str">
            <v>North</v>
          </cell>
        </row>
        <row r="29">
          <cell r="A29" t="str">
            <v>Excellent</v>
          </cell>
          <cell r="C29" t="str">
            <v>Closet</v>
          </cell>
          <cell r="E29" t="str">
            <v>South</v>
          </cell>
        </row>
        <row r="30">
          <cell r="A30" t="str">
            <v>Good</v>
          </cell>
          <cell r="C30" t="str">
            <v>Garage</v>
          </cell>
          <cell r="E30" t="str">
            <v>West</v>
          </cell>
        </row>
        <row r="31">
          <cell r="A31" t="str">
            <v>Fair</v>
          </cell>
          <cell r="C31" t="str">
            <v>Gable</v>
          </cell>
          <cell r="E31" t="str">
            <v>East</v>
          </cell>
        </row>
        <row r="32">
          <cell r="A32" t="str">
            <v>Poor</v>
          </cell>
        </row>
        <row r="33">
          <cell r="C33" t="str">
            <v>Hip</v>
          </cell>
          <cell r="E33" t="str">
            <v>SPF Open Cell</v>
          </cell>
        </row>
        <row r="34">
          <cell r="A34" t="str">
            <v>AC</v>
          </cell>
          <cell r="C34" t="str">
            <v>Gable</v>
          </cell>
          <cell r="E34" t="str">
            <v>SPF Closed Cell</v>
          </cell>
        </row>
        <row r="35">
          <cell r="A35" t="str">
            <v>ASHP</v>
          </cell>
          <cell r="C35" t="str">
            <v>Mansard</v>
          </cell>
          <cell r="E35" t="str">
            <v>Rigid Board</v>
          </cell>
        </row>
        <row r="36">
          <cell r="A36" t="str">
            <v>Window</v>
          </cell>
        </row>
        <row r="37">
          <cell r="A37" t="str">
            <v>NA</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Form"/>
      <sheetName val="WS-IncApp"/>
      <sheetName val="Scope of Work"/>
      <sheetName val="Pricing Comparisons"/>
      <sheetName val="Transmittal-JobReview"/>
      <sheetName val="Transmittal-Complete"/>
      <sheetName val="Data"/>
      <sheetName val="Reference"/>
      <sheetName val="List"/>
      <sheetName val="Sheet1"/>
    </sheetNames>
    <sheetDataSet>
      <sheetData sheetId="0"/>
      <sheetData sheetId="1"/>
      <sheetData sheetId="2"/>
      <sheetData sheetId="3"/>
      <sheetData sheetId="4"/>
      <sheetData sheetId="5"/>
      <sheetData sheetId="6"/>
      <sheetData sheetId="7"/>
      <sheetData sheetId="8">
        <row r="2">
          <cell r="E2" t="str">
            <v>Natural</v>
          </cell>
        </row>
        <row r="3">
          <cell r="E3" t="str">
            <v>Power</v>
          </cell>
        </row>
        <row r="4">
          <cell r="E4" t="str">
            <v>Flue Liner</v>
          </cell>
        </row>
        <row r="5">
          <cell r="E5" t="str">
            <v>NA</v>
          </cell>
        </row>
        <row r="7">
          <cell r="E7" t="str">
            <v>Yes</v>
          </cell>
        </row>
        <row r="8">
          <cell r="E8" t="str">
            <v>No</v>
          </cell>
        </row>
        <row r="9">
          <cell r="E9" t="str">
            <v>Will be</v>
          </cell>
        </row>
        <row r="26">
          <cell r="C26" t="str">
            <v>Tank</v>
          </cell>
        </row>
        <row r="27">
          <cell r="C27" t="str">
            <v>On Demand</v>
          </cell>
        </row>
        <row r="28">
          <cell r="C28" t="str">
            <v>Heat Pump</v>
          </cell>
        </row>
        <row r="29">
          <cell r="C29" t="str">
            <v>Other</v>
          </cell>
        </row>
        <row r="30">
          <cell r="C30" t="str">
            <v>NA</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Q CAA Application"/>
      <sheetName val="IQ CAA Incentive Summary"/>
      <sheetName val="Revision Tracker"/>
      <sheetName val="EnergyAuditTestForm"/>
      <sheetName val="IQ CAA Reference"/>
      <sheetName val="Lists"/>
    </sheetNames>
    <sheetDataSet>
      <sheetData sheetId="0" refreshError="1"/>
      <sheetData sheetId="1" refreshError="1"/>
      <sheetData sheetId="2" refreshError="1"/>
      <sheetData sheetId="3" refreshError="1"/>
      <sheetData sheetId="4">
        <row r="3">
          <cell r="C3" t="str">
            <v>DOE</v>
          </cell>
        </row>
      </sheetData>
      <sheetData sheetId="5">
        <row r="9">
          <cell r="C9" t="str">
            <v>Yes</v>
          </cell>
        </row>
        <row r="10">
          <cell r="C10" t="str">
            <v>No</v>
          </cell>
        </row>
        <row r="11">
          <cell r="C11" t="str">
            <v>NA</v>
          </cell>
        </row>
        <row r="18">
          <cell r="C18" t="str">
            <v>Tank</v>
          </cell>
        </row>
        <row r="19">
          <cell r="C19" t="str">
            <v>On Demand</v>
          </cell>
        </row>
        <row r="20">
          <cell r="C20" t="str">
            <v>Heat Pump</v>
          </cell>
        </row>
        <row r="21">
          <cell r="C21" t="str">
            <v>Other</v>
          </cell>
        </row>
        <row r="22">
          <cell r="C22" t="str">
            <v>NA</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l-aleet.com/submissions/s/aleet-external-file-upload" TargetMode="External"/><Relationship Id="rId1" Type="http://schemas.openxmlformats.org/officeDocument/2006/relationships/hyperlink" Target="mailto:TIrby@ameren.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jcroft@wmenergy.com" TargetMode="External"/><Relationship Id="rId1" Type="http://schemas.openxmlformats.org/officeDocument/2006/relationships/hyperlink" Target="mailto:tarmstrong@wmenergy.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94EFC-96D3-4E82-9044-FBF049C800B0}">
  <dimension ref="K12:K39"/>
  <sheetViews>
    <sheetView workbookViewId="0"/>
  </sheetViews>
  <sheetFormatPr defaultRowHeight="14.4" x14ac:dyDescent="0.3"/>
  <sheetData>
    <row r="12" spans="11:11" x14ac:dyDescent="0.3">
      <c r="K12" s="80"/>
    </row>
    <row r="39" spans="11:11" x14ac:dyDescent="0.3">
      <c r="K39" s="80"/>
    </row>
  </sheetData>
  <sheetProtection select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131A7-A927-497E-BA6E-1064AA0381AF}">
  <sheetPr>
    <pageSetUpPr fitToPage="1"/>
  </sheetPr>
  <dimension ref="B1:AO106"/>
  <sheetViews>
    <sheetView tabSelected="1" zoomScale="145" zoomScaleNormal="145" workbookViewId="0">
      <selection activeCell="B103" sqref="B1:AO103"/>
    </sheetView>
  </sheetViews>
  <sheetFormatPr defaultRowHeight="14.4" x14ac:dyDescent="0.3"/>
  <cols>
    <col min="1" max="1" width="0.88671875" customWidth="1"/>
    <col min="2" max="41" width="2.6640625" customWidth="1"/>
  </cols>
  <sheetData>
    <row r="1" spans="2:41" ht="23.4" x14ac:dyDescent="0.45">
      <c r="B1" s="113" t="s">
        <v>0</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row>
    <row r="2" spans="2:41" ht="21" x14ac:dyDescent="0.4">
      <c r="B2" s="114" t="str">
        <f ca="1">Lists!P2&amp; " Community Action Agencies (CAAs) Incentive Application "</f>
        <v xml:space="preserve">2025 Community Action Agencies (CAAs) Incentive Application </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84"/>
      <c r="AH2" s="84"/>
      <c r="AI2" s="84"/>
      <c r="AJ2" s="84"/>
      <c r="AK2" s="84"/>
      <c r="AL2" s="84"/>
      <c r="AM2" s="84"/>
      <c r="AN2" s="84"/>
      <c r="AO2" s="84"/>
    </row>
    <row r="3" spans="2:41" ht="9" customHeight="1" x14ac:dyDescent="0.4">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row>
    <row r="4" spans="2:41" ht="15" customHeight="1" x14ac:dyDescent="0.3">
      <c r="B4" s="116" t="s">
        <v>265</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row>
    <row r="5" spans="2:41" ht="15" customHeight="1" x14ac:dyDescent="0.3">
      <c r="B5" s="56" t="s">
        <v>268</v>
      </c>
      <c r="C5" s="56"/>
      <c r="D5" s="56"/>
      <c r="E5" s="57" t="s">
        <v>269</v>
      </c>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row>
    <row r="6" spans="2:41" x14ac:dyDescent="0.3">
      <c r="B6" s="59" t="s">
        <v>270</v>
      </c>
      <c r="C6" s="59"/>
      <c r="D6" s="59"/>
      <c r="E6" s="59"/>
      <c r="F6" s="59"/>
      <c r="G6" s="59"/>
      <c r="H6" s="59"/>
      <c r="I6" s="59"/>
      <c r="J6" s="59"/>
      <c r="K6" s="59"/>
      <c r="L6" s="60" t="s">
        <v>271</v>
      </c>
      <c r="M6" s="60"/>
      <c r="N6" s="60"/>
      <c r="O6" s="61"/>
      <c r="P6" s="61"/>
      <c r="Q6" s="61"/>
      <c r="R6" s="61"/>
      <c r="S6" s="61"/>
      <c r="T6" s="61"/>
      <c r="U6" s="61"/>
      <c r="V6" s="61"/>
      <c r="W6" s="61"/>
      <c r="X6" s="61"/>
      <c r="Y6" s="61"/>
      <c r="Z6" s="61"/>
      <c r="AA6" s="61"/>
      <c r="AB6" s="61"/>
      <c r="AC6" s="61"/>
      <c r="AD6" s="61"/>
      <c r="AE6" s="61"/>
      <c r="AF6" s="81" t="s">
        <v>317</v>
      </c>
      <c r="AG6" s="115"/>
      <c r="AH6" s="115"/>
      <c r="AI6" s="115"/>
      <c r="AJ6" s="115"/>
      <c r="AK6" s="115"/>
      <c r="AL6" s="115"/>
      <c r="AM6" s="115"/>
      <c r="AN6" s="115"/>
      <c r="AO6" s="115"/>
    </row>
    <row r="7" spans="2:41" ht="3.75" customHeight="1" thickBot="1" x14ac:dyDescent="0.3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row>
    <row r="8" spans="2:41" s="1" customFormat="1" ht="21.75" customHeight="1" x14ac:dyDescent="0.3">
      <c r="B8" s="103" t="s">
        <v>1</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5"/>
    </row>
    <row r="9" spans="2:41" s="2" customFormat="1" ht="21.75" customHeight="1" x14ac:dyDescent="0.3">
      <c r="B9" s="130" t="s">
        <v>191</v>
      </c>
      <c r="C9" s="131"/>
      <c r="D9" s="131"/>
      <c r="E9" s="131"/>
      <c r="F9" s="257"/>
      <c r="G9" s="257"/>
      <c r="H9" s="257"/>
      <c r="I9" s="257"/>
      <c r="J9" s="257"/>
      <c r="K9" s="257"/>
      <c r="L9" s="257"/>
      <c r="M9" s="258"/>
      <c r="N9" s="265" t="s">
        <v>190</v>
      </c>
      <c r="O9" s="120"/>
      <c r="P9" s="132"/>
      <c r="Q9" s="132"/>
      <c r="R9" s="132"/>
      <c r="S9" s="132"/>
      <c r="T9" s="132"/>
      <c r="U9" s="132"/>
      <c r="V9" s="132"/>
      <c r="W9" s="132"/>
      <c r="X9" s="132"/>
      <c r="Y9" s="132"/>
      <c r="Z9" s="132"/>
      <c r="AA9" s="133"/>
      <c r="AB9" s="49" t="s">
        <v>192</v>
      </c>
      <c r="AC9" s="132"/>
      <c r="AD9" s="132"/>
      <c r="AE9" s="132"/>
      <c r="AF9" s="132"/>
      <c r="AG9" s="132"/>
      <c r="AH9" s="133"/>
      <c r="AI9" s="50" t="s">
        <v>2</v>
      </c>
      <c r="AJ9" s="273" t="s">
        <v>193</v>
      </c>
      <c r="AK9" s="273"/>
      <c r="AL9" s="273"/>
      <c r="AM9" s="271"/>
      <c r="AN9" s="271"/>
      <c r="AO9" s="272"/>
    </row>
    <row r="10" spans="2:41" s="2" customFormat="1" ht="3" customHeight="1" x14ac:dyDescent="0.3">
      <c r="B10" s="266"/>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8"/>
    </row>
    <row r="11" spans="2:41" s="2" customFormat="1" ht="21.75" customHeight="1" x14ac:dyDescent="0.3">
      <c r="B11" s="125" t="s">
        <v>316</v>
      </c>
      <c r="C11" s="126"/>
      <c r="D11" s="126"/>
      <c r="E11" s="126"/>
      <c r="F11" s="126"/>
      <c r="G11" s="126"/>
      <c r="H11" s="126"/>
      <c r="I11" s="126"/>
      <c r="J11" s="262"/>
      <c r="K11" s="263"/>
      <c r="L11" s="263"/>
      <c r="M11" s="263"/>
      <c r="N11" s="264"/>
      <c r="O11" s="259" t="s">
        <v>214</v>
      </c>
      <c r="P11" s="260"/>
      <c r="Q11" s="260"/>
      <c r="R11" s="260"/>
      <c r="S11" s="44"/>
      <c r="T11" s="259" t="s">
        <v>215</v>
      </c>
      <c r="U11" s="260"/>
      <c r="V11" s="260"/>
      <c r="W11" s="261"/>
      <c r="X11" s="44"/>
      <c r="Y11" s="127" t="s">
        <v>216</v>
      </c>
      <c r="Z11" s="128"/>
      <c r="AA11" s="128"/>
      <c r="AB11" s="128"/>
      <c r="AC11" s="129"/>
      <c r="AD11" s="45"/>
      <c r="AE11" s="128" t="s">
        <v>217</v>
      </c>
      <c r="AF11" s="128"/>
      <c r="AG11" s="128"/>
      <c r="AH11" s="129"/>
      <c r="AI11" s="51"/>
      <c r="AJ11" s="46"/>
      <c r="AK11" s="269" t="s">
        <v>218</v>
      </c>
      <c r="AL11" s="269"/>
      <c r="AM11" s="270"/>
      <c r="AN11" s="44"/>
      <c r="AO11" s="7"/>
    </row>
    <row r="12" spans="2:41" s="2" customFormat="1" ht="3" customHeight="1" x14ac:dyDescent="0.3">
      <c r="B12" s="140"/>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2"/>
    </row>
    <row r="13" spans="2:41" s="2" customFormat="1" ht="27.75" customHeight="1" x14ac:dyDescent="0.3">
      <c r="B13" s="130" t="s">
        <v>219</v>
      </c>
      <c r="C13" s="131"/>
      <c r="D13" s="131"/>
      <c r="E13" s="132"/>
      <c r="F13" s="133"/>
      <c r="G13" s="131" t="s">
        <v>220</v>
      </c>
      <c r="H13" s="131"/>
      <c r="I13" s="131"/>
      <c r="J13" s="131"/>
      <c r="K13" s="134"/>
      <c r="L13" s="135"/>
      <c r="M13" s="131" t="s">
        <v>221</v>
      </c>
      <c r="N13" s="131"/>
      <c r="O13" s="131"/>
      <c r="P13" s="136"/>
      <c r="Q13" s="137"/>
      <c r="R13" s="95" t="s">
        <v>247</v>
      </c>
      <c r="S13" s="95"/>
      <c r="T13" s="95"/>
      <c r="U13" s="138"/>
      <c r="V13" s="138"/>
      <c r="W13" s="138"/>
      <c r="X13" s="139"/>
      <c r="Y13" s="95" t="s">
        <v>256</v>
      </c>
      <c r="Z13" s="95"/>
      <c r="AA13" s="95"/>
      <c r="AB13" s="106"/>
      <c r="AC13" s="106"/>
      <c r="AD13" s="106"/>
      <c r="AE13" s="54"/>
      <c r="AF13" s="106"/>
      <c r="AG13" s="106"/>
      <c r="AH13" s="106"/>
      <c r="AI13" s="106"/>
      <c r="AJ13" s="106"/>
      <c r="AK13" s="106"/>
      <c r="AL13" s="106"/>
      <c r="AM13" s="106"/>
      <c r="AN13" s="106"/>
      <c r="AO13" s="55"/>
    </row>
    <row r="14" spans="2:41" s="2" customFormat="1" ht="21.75" customHeight="1" x14ac:dyDescent="0.3">
      <c r="B14" s="118" t="s">
        <v>101</v>
      </c>
      <c r="C14" s="119"/>
      <c r="D14" s="119"/>
      <c r="E14" s="119"/>
      <c r="F14" s="120" t="s">
        <v>222</v>
      </c>
      <c r="G14" s="120"/>
      <c r="H14" s="120"/>
      <c r="I14" s="120"/>
      <c r="J14" s="120"/>
      <c r="K14" s="120"/>
      <c r="L14" s="120"/>
      <c r="M14" s="121"/>
      <c r="N14" s="121"/>
      <c r="O14" s="121"/>
      <c r="P14" s="121"/>
      <c r="Q14" s="121"/>
      <c r="R14" s="120" t="s">
        <v>223</v>
      </c>
      <c r="S14" s="120"/>
      <c r="T14" s="120"/>
      <c r="U14" s="120"/>
      <c r="V14" s="120"/>
      <c r="W14" s="120"/>
      <c r="X14" s="120"/>
      <c r="Y14" s="121"/>
      <c r="Z14" s="121"/>
      <c r="AA14" s="121"/>
      <c r="AB14" s="121"/>
      <c r="AC14" s="121"/>
      <c r="AD14" s="122" t="s">
        <v>224</v>
      </c>
      <c r="AE14" s="122"/>
      <c r="AF14" s="122"/>
      <c r="AG14" s="122"/>
      <c r="AH14" s="122"/>
      <c r="AI14" s="122"/>
      <c r="AJ14" s="122"/>
      <c r="AK14" s="123"/>
      <c r="AL14" s="123"/>
      <c r="AM14" s="123"/>
      <c r="AN14" s="123"/>
      <c r="AO14" s="124"/>
    </row>
    <row r="15" spans="2:41" s="2" customFormat="1" ht="21.75" customHeight="1" x14ac:dyDescent="0.3">
      <c r="B15" s="107" t="s">
        <v>3</v>
      </c>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9"/>
    </row>
    <row r="16" spans="2:41" x14ac:dyDescent="0.3">
      <c r="B16" s="110" t="s">
        <v>4</v>
      </c>
      <c r="C16" s="111"/>
      <c r="D16" s="111"/>
      <c r="E16" s="111"/>
      <c r="F16" s="111"/>
      <c r="G16" s="111"/>
      <c r="H16" s="111"/>
      <c r="I16" s="111"/>
      <c r="J16" s="111"/>
      <c r="K16" s="111"/>
      <c r="L16" s="111"/>
      <c r="M16" s="111"/>
      <c r="N16" s="111"/>
      <c r="O16" s="111"/>
      <c r="P16" s="111"/>
      <c r="Q16" s="111"/>
      <c r="R16" s="111"/>
      <c r="S16" s="111"/>
      <c r="T16" s="111"/>
      <c r="U16" s="112"/>
      <c r="V16" s="111" t="s">
        <v>5</v>
      </c>
      <c r="W16" s="111"/>
      <c r="X16" s="111"/>
      <c r="Y16" s="111"/>
      <c r="Z16" s="111"/>
      <c r="AA16" s="111"/>
      <c r="AB16" s="111"/>
      <c r="AC16" s="111"/>
      <c r="AD16" s="111"/>
      <c r="AE16" s="111"/>
      <c r="AF16" s="111"/>
      <c r="AG16" s="111"/>
      <c r="AH16" s="111"/>
      <c r="AI16" s="111"/>
      <c r="AJ16" s="111"/>
      <c r="AK16" s="111"/>
      <c r="AL16" s="111"/>
      <c r="AM16" s="111"/>
      <c r="AN16" s="111"/>
      <c r="AO16" s="143"/>
    </row>
    <row r="17" spans="2:41" s="2" customFormat="1" ht="21.75" customHeight="1" x14ac:dyDescent="0.3">
      <c r="B17" s="144" t="s">
        <v>230</v>
      </c>
      <c r="C17" s="145"/>
      <c r="D17" s="146"/>
      <c r="E17" s="146"/>
      <c r="F17" s="146"/>
      <c r="G17" s="146"/>
      <c r="H17" s="146"/>
      <c r="I17" s="146"/>
      <c r="J17" s="146"/>
      <c r="K17" s="147"/>
      <c r="L17" s="145" t="s">
        <v>231</v>
      </c>
      <c r="M17" s="145"/>
      <c r="N17" s="145"/>
      <c r="O17" s="145"/>
      <c r="P17" s="145"/>
      <c r="Q17" s="145"/>
      <c r="R17" s="148"/>
      <c r="S17" s="148"/>
      <c r="T17" s="148"/>
      <c r="U17" s="149"/>
      <c r="V17" s="145" t="s">
        <v>230</v>
      </c>
      <c r="W17" s="145"/>
      <c r="X17" s="146"/>
      <c r="Y17" s="146"/>
      <c r="Z17" s="146"/>
      <c r="AA17" s="146"/>
      <c r="AB17" s="146"/>
      <c r="AC17" s="146"/>
      <c r="AD17" s="146"/>
      <c r="AE17" s="147"/>
      <c r="AF17" s="150" t="s">
        <v>233</v>
      </c>
      <c r="AG17" s="150"/>
      <c r="AH17" s="150"/>
      <c r="AI17" s="150"/>
      <c r="AJ17" s="150"/>
      <c r="AK17" s="150"/>
      <c r="AL17" s="151"/>
      <c r="AM17" s="151"/>
      <c r="AN17" s="151"/>
      <c r="AO17" s="152"/>
    </row>
    <row r="18" spans="2:41" s="2" customFormat="1" ht="21.75" customHeight="1" x14ac:dyDescent="0.3">
      <c r="B18" s="153" t="s">
        <v>196</v>
      </c>
      <c r="C18" s="154"/>
      <c r="D18" s="154"/>
      <c r="E18" s="154"/>
      <c r="F18" s="155"/>
      <c r="G18" s="155"/>
      <c r="H18" s="155"/>
      <c r="I18" s="155"/>
      <c r="J18" s="155"/>
      <c r="K18" s="155"/>
      <c r="L18" s="155"/>
      <c r="M18" s="155"/>
      <c r="N18" s="156"/>
      <c r="O18" s="145" t="s">
        <v>232</v>
      </c>
      <c r="P18" s="145"/>
      <c r="Q18" s="145"/>
      <c r="R18" s="145"/>
      <c r="S18" s="145"/>
      <c r="T18" s="155"/>
      <c r="U18" s="156"/>
      <c r="V18" s="154" t="s">
        <v>196</v>
      </c>
      <c r="W18" s="154"/>
      <c r="X18" s="154"/>
      <c r="Y18" s="154"/>
      <c r="Z18" s="155"/>
      <c r="AA18" s="155"/>
      <c r="AB18" s="155"/>
      <c r="AC18" s="155"/>
      <c r="AD18" s="155"/>
      <c r="AE18" s="155"/>
      <c r="AF18" s="155"/>
      <c r="AG18" s="155"/>
      <c r="AH18" s="156"/>
      <c r="AI18" s="145" t="s">
        <v>232</v>
      </c>
      <c r="AJ18" s="145"/>
      <c r="AK18" s="145"/>
      <c r="AL18" s="145"/>
      <c r="AM18" s="145"/>
      <c r="AN18" s="157"/>
      <c r="AO18" s="158"/>
    </row>
    <row r="19" spans="2:41" s="2" customFormat="1" ht="21.75" customHeight="1" x14ac:dyDescent="0.3">
      <c r="B19" s="153" t="s">
        <v>234</v>
      </c>
      <c r="C19" s="154"/>
      <c r="D19" s="155"/>
      <c r="E19" s="155"/>
      <c r="F19" s="155"/>
      <c r="G19" s="155"/>
      <c r="H19" s="155"/>
      <c r="I19" s="155"/>
      <c r="J19" s="155"/>
      <c r="K19" s="155"/>
      <c r="L19" s="155"/>
      <c r="M19" s="155"/>
      <c r="N19" s="156"/>
      <c r="O19" s="150" t="s">
        <v>235</v>
      </c>
      <c r="P19" s="150"/>
      <c r="Q19" s="150"/>
      <c r="R19" s="150"/>
      <c r="S19" s="150"/>
      <c r="T19" s="168"/>
      <c r="U19" s="169"/>
      <c r="V19" s="154" t="s">
        <v>234</v>
      </c>
      <c r="W19" s="154"/>
      <c r="X19" s="155"/>
      <c r="Y19" s="155"/>
      <c r="Z19" s="155"/>
      <c r="AA19" s="155"/>
      <c r="AB19" s="155"/>
      <c r="AC19" s="155"/>
      <c r="AD19" s="155"/>
      <c r="AE19" s="155"/>
      <c r="AF19" s="155"/>
      <c r="AG19" s="155"/>
      <c r="AH19" s="156"/>
      <c r="AI19" s="150" t="s">
        <v>236</v>
      </c>
      <c r="AJ19" s="150"/>
      <c r="AK19" s="150"/>
      <c r="AL19" s="150"/>
      <c r="AM19" s="150"/>
      <c r="AN19" s="159"/>
      <c r="AO19" s="160"/>
    </row>
    <row r="20" spans="2:41" ht="21.75" customHeight="1" thickBot="1" x14ac:dyDescent="0.35">
      <c r="B20" s="161" t="s">
        <v>6</v>
      </c>
      <c r="C20" s="162"/>
      <c r="D20" s="162"/>
      <c r="E20" s="162"/>
      <c r="F20" s="162"/>
      <c r="G20" s="162"/>
      <c r="H20" s="162"/>
      <c r="I20" s="162"/>
      <c r="J20" s="162"/>
      <c r="K20" s="163" t="s">
        <v>237</v>
      </c>
      <c r="L20" s="163"/>
      <c r="M20" s="163"/>
      <c r="N20" s="164"/>
      <c r="O20" s="164"/>
      <c r="P20" s="164"/>
      <c r="Q20" s="164"/>
      <c r="R20" s="164"/>
      <c r="S20" s="164"/>
      <c r="T20" s="164"/>
      <c r="U20" s="165"/>
      <c r="V20" s="163" t="s">
        <v>238</v>
      </c>
      <c r="W20" s="163"/>
      <c r="X20" s="163"/>
      <c r="Y20" s="163"/>
      <c r="Z20" s="166"/>
      <c r="AA20" s="166"/>
      <c r="AB20" s="166"/>
      <c r="AC20" s="166"/>
      <c r="AD20" s="166"/>
      <c r="AE20" s="166"/>
      <c r="AF20" s="166"/>
      <c r="AG20" s="166"/>
      <c r="AH20" s="166"/>
      <c r="AI20" s="166"/>
      <c r="AJ20" s="166"/>
      <c r="AK20" s="166"/>
      <c r="AL20" s="166"/>
      <c r="AM20" s="166"/>
      <c r="AN20" s="166"/>
      <c r="AO20" s="167"/>
    </row>
    <row r="21" spans="2:41" ht="3.75" customHeight="1" thickBot="1" x14ac:dyDescent="0.35">
      <c r="B21" s="234"/>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row>
    <row r="22" spans="2:41" ht="21.75" customHeight="1" x14ac:dyDescent="0.3">
      <c r="B22" s="103" t="s">
        <v>41</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5"/>
    </row>
    <row r="23" spans="2:41" s="2" customFormat="1" ht="21.75" customHeight="1" x14ac:dyDescent="0.3">
      <c r="B23" s="285" t="s">
        <v>239</v>
      </c>
      <c r="C23" s="286"/>
      <c r="D23" s="286"/>
      <c r="E23" s="286"/>
      <c r="F23" s="286"/>
      <c r="G23" s="286"/>
      <c r="H23" s="286"/>
      <c r="I23" s="286"/>
      <c r="J23" s="286"/>
      <c r="K23" s="286"/>
      <c r="L23" s="146"/>
      <c r="M23" s="146"/>
      <c r="N23" s="146"/>
      <c r="O23" s="146"/>
      <c r="P23" s="146"/>
      <c r="Q23" s="146"/>
      <c r="R23" s="146"/>
      <c r="S23" s="146"/>
      <c r="T23" s="146"/>
      <c r="U23" s="146"/>
      <c r="V23" s="146"/>
      <c r="W23" s="146"/>
      <c r="X23" s="146"/>
      <c r="Y23" s="146"/>
      <c r="Z23" s="146"/>
      <c r="AA23" s="146"/>
      <c r="AB23" s="146"/>
      <c r="AC23" s="146"/>
      <c r="AD23" s="146"/>
      <c r="AE23" s="146"/>
      <c r="AF23" s="147"/>
      <c r="AG23" s="122" t="s">
        <v>240</v>
      </c>
      <c r="AH23" s="122"/>
      <c r="AI23" s="122"/>
      <c r="AJ23" s="122"/>
      <c r="AK23" s="146"/>
      <c r="AL23" s="146"/>
      <c r="AM23" s="146"/>
      <c r="AN23" s="146"/>
      <c r="AO23" s="277"/>
    </row>
    <row r="24" spans="2:41" s="2" customFormat="1" ht="21.75" customHeight="1" thickBot="1" x14ac:dyDescent="0.35">
      <c r="B24" s="278" t="s">
        <v>241</v>
      </c>
      <c r="C24" s="279"/>
      <c r="D24" s="279"/>
      <c r="E24" s="279"/>
      <c r="F24" s="280"/>
      <c r="G24" s="280"/>
      <c r="H24" s="280"/>
      <c r="I24" s="280"/>
      <c r="J24" s="280"/>
      <c r="K24" s="280"/>
      <c r="L24" s="280"/>
      <c r="M24" s="280"/>
      <c r="N24" s="280"/>
      <c r="O24" s="280"/>
      <c r="P24" s="280"/>
      <c r="Q24" s="280"/>
      <c r="R24" s="281"/>
      <c r="S24" s="163" t="s">
        <v>242</v>
      </c>
      <c r="T24" s="163"/>
      <c r="U24" s="163"/>
      <c r="V24" s="163"/>
      <c r="W24" s="282"/>
      <c r="X24" s="282"/>
      <c r="Y24" s="282"/>
      <c r="Z24" s="282"/>
      <c r="AA24" s="282"/>
      <c r="AB24" s="283"/>
      <c r="AC24" s="163" t="s">
        <v>243</v>
      </c>
      <c r="AD24" s="163"/>
      <c r="AE24" s="163"/>
      <c r="AF24" s="163"/>
      <c r="AG24" s="280"/>
      <c r="AH24" s="280"/>
      <c r="AI24" s="280"/>
      <c r="AJ24" s="280"/>
      <c r="AK24" s="280"/>
      <c r="AL24" s="280"/>
      <c r="AM24" s="280"/>
      <c r="AN24" s="280"/>
      <c r="AO24" s="284"/>
    </row>
    <row r="25" spans="2:41" ht="3.75" customHeight="1" thickBot="1" x14ac:dyDescent="0.35">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34"/>
    </row>
    <row r="26" spans="2:41" ht="21.75" customHeight="1" x14ac:dyDescent="0.3">
      <c r="B26" s="103" t="s">
        <v>44</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5"/>
    </row>
    <row r="27" spans="2:41" s="3" customFormat="1" ht="88.5" customHeight="1" x14ac:dyDescent="0.3">
      <c r="B27" s="274" t="s">
        <v>45</v>
      </c>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6"/>
    </row>
    <row r="28" spans="2:41" ht="21.75" customHeight="1" x14ac:dyDescent="0.3">
      <c r="B28" s="190" t="s">
        <v>105</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2"/>
    </row>
    <row r="29" spans="2:41" ht="15" customHeight="1" x14ac:dyDescent="0.3">
      <c r="B29" s="190"/>
      <c r="C29" s="191"/>
      <c r="D29" s="191"/>
      <c r="E29" s="191"/>
      <c r="F29" s="191"/>
      <c r="G29" s="191"/>
      <c r="H29" s="191"/>
      <c r="I29" s="191"/>
      <c r="J29" s="191"/>
      <c r="K29" s="191"/>
      <c r="L29" s="191"/>
      <c r="M29" s="191"/>
      <c r="N29" s="191"/>
      <c r="O29" s="191"/>
      <c r="P29" s="191"/>
      <c r="Q29" s="191"/>
      <c r="R29" s="191"/>
      <c r="S29" s="191"/>
      <c r="T29" s="191"/>
      <c r="U29" s="193"/>
      <c r="V29" s="170" t="s">
        <v>129</v>
      </c>
      <c r="W29" s="171"/>
      <c r="X29" s="171"/>
      <c r="Y29" s="171"/>
      <c r="Z29" s="171"/>
      <c r="AA29" s="171"/>
      <c r="AB29" s="171"/>
      <c r="AC29" s="171"/>
      <c r="AD29" s="171"/>
      <c r="AE29" s="171"/>
      <c r="AF29" s="171"/>
      <c r="AG29" s="171"/>
      <c r="AH29" s="171"/>
      <c r="AI29" s="171"/>
      <c r="AJ29" s="171"/>
      <c r="AK29" s="171"/>
      <c r="AL29" s="191"/>
      <c r="AM29" s="191"/>
      <c r="AN29" s="191"/>
      <c r="AO29" s="192"/>
    </row>
    <row r="30" spans="2:41" s="6" customFormat="1" ht="24.75" customHeight="1" x14ac:dyDescent="0.2">
      <c r="B30" s="175" t="s">
        <v>103</v>
      </c>
      <c r="C30" s="176"/>
      <c r="D30" s="176"/>
      <c r="E30" s="176"/>
      <c r="F30" s="176"/>
      <c r="G30" s="176"/>
      <c r="H30" s="170"/>
      <c r="I30" s="171"/>
      <c r="J30" s="171"/>
      <c r="K30" s="171"/>
      <c r="L30" s="171"/>
      <c r="M30" s="171"/>
      <c r="N30" s="171"/>
      <c r="O30" s="171"/>
      <c r="P30" s="171"/>
      <c r="Q30" s="171"/>
      <c r="R30" s="171"/>
      <c r="S30" s="171"/>
      <c r="T30" s="171"/>
      <c r="U30" s="172"/>
      <c r="V30" s="170" t="s">
        <v>51</v>
      </c>
      <c r="W30" s="171"/>
      <c r="X30" s="171"/>
      <c r="Y30" s="172"/>
      <c r="Z30" s="170" t="s">
        <v>267</v>
      </c>
      <c r="AA30" s="171"/>
      <c r="AB30" s="171"/>
      <c r="AC30" s="172"/>
      <c r="AD30" s="170" t="s">
        <v>52</v>
      </c>
      <c r="AE30" s="171"/>
      <c r="AF30" s="171"/>
      <c r="AG30" s="172"/>
      <c r="AH30" s="170" t="s">
        <v>53</v>
      </c>
      <c r="AI30" s="171"/>
      <c r="AJ30" s="171"/>
      <c r="AK30" s="172"/>
      <c r="AL30" s="171" t="s">
        <v>130</v>
      </c>
      <c r="AM30" s="171"/>
      <c r="AN30" s="171"/>
      <c r="AO30" s="195"/>
    </row>
    <row r="31" spans="2:41" s="3" customFormat="1" ht="21.75" customHeight="1" x14ac:dyDescent="0.3">
      <c r="B31" s="98" t="s">
        <v>55</v>
      </c>
      <c r="C31" s="99"/>
      <c r="D31" s="99"/>
      <c r="E31" s="99"/>
      <c r="F31" s="99"/>
      <c r="G31" s="99"/>
      <c r="H31" s="94" t="s">
        <v>208</v>
      </c>
      <c r="I31" s="95"/>
      <c r="J31" s="95"/>
      <c r="K31" s="96"/>
      <c r="L31" s="97"/>
      <c r="M31" s="94" t="s">
        <v>209</v>
      </c>
      <c r="N31" s="95"/>
      <c r="O31" s="95"/>
      <c r="P31" s="96"/>
      <c r="Q31" s="97"/>
      <c r="R31" s="94" t="s">
        <v>210</v>
      </c>
      <c r="S31" s="95"/>
      <c r="T31" s="173">
        <f>K31-P31</f>
        <v>0</v>
      </c>
      <c r="U31" s="174"/>
      <c r="V31" s="287">
        <f>SUM(V32:Y36)</f>
        <v>0</v>
      </c>
      <c r="W31" s="288"/>
      <c r="X31" s="288"/>
      <c r="Y31" s="289"/>
      <c r="Z31" s="287">
        <f>SUM(Z32:AC36)</f>
        <v>0</v>
      </c>
      <c r="AA31" s="288"/>
      <c r="AB31" s="288"/>
      <c r="AC31" s="289"/>
      <c r="AD31" s="287">
        <f>SUM(AD32:AG36)</f>
        <v>0</v>
      </c>
      <c r="AE31" s="288"/>
      <c r="AF31" s="288"/>
      <c r="AG31" s="289"/>
      <c r="AH31" s="287">
        <f>SUM(AH32:AK36)</f>
        <v>0</v>
      </c>
      <c r="AI31" s="288"/>
      <c r="AJ31" s="288"/>
      <c r="AK31" s="289"/>
      <c r="AL31" s="182">
        <f>SUM(V31:AJ31)</f>
        <v>0</v>
      </c>
      <c r="AM31" s="182"/>
      <c r="AN31" s="182"/>
      <c r="AO31" s="183"/>
    </row>
    <row r="32" spans="2:41" s="3" customFormat="1" ht="21.75" customHeight="1" x14ac:dyDescent="0.3">
      <c r="B32" s="100"/>
      <c r="C32" s="101"/>
      <c r="D32" s="101"/>
      <c r="E32" s="101"/>
      <c r="F32" s="101"/>
      <c r="G32" s="102"/>
      <c r="H32" s="91" t="s">
        <v>174</v>
      </c>
      <c r="I32" s="92"/>
      <c r="J32" s="92"/>
      <c r="K32" s="92"/>
      <c r="L32" s="92"/>
      <c r="M32" s="92"/>
      <c r="N32" s="92"/>
      <c r="O32" s="92"/>
      <c r="P32" s="92"/>
      <c r="Q32" s="92"/>
      <c r="R32" s="92"/>
      <c r="S32" s="92"/>
      <c r="T32" s="92"/>
      <c r="U32" s="93"/>
      <c r="V32" s="179"/>
      <c r="W32" s="180"/>
      <c r="X32" s="180"/>
      <c r="Y32" s="181"/>
      <c r="Z32" s="179"/>
      <c r="AA32" s="180"/>
      <c r="AB32" s="180"/>
      <c r="AC32" s="181"/>
      <c r="AD32" s="179"/>
      <c r="AE32" s="180"/>
      <c r="AF32" s="180"/>
      <c r="AG32" s="181"/>
      <c r="AH32" s="179"/>
      <c r="AI32" s="180"/>
      <c r="AJ32" s="180"/>
      <c r="AK32" s="181"/>
      <c r="AL32" s="182"/>
      <c r="AM32" s="182"/>
      <c r="AN32" s="182"/>
      <c r="AO32" s="183"/>
    </row>
    <row r="33" spans="2:41" s="3" customFormat="1" ht="21.75" customHeight="1" x14ac:dyDescent="0.3">
      <c r="B33" s="100"/>
      <c r="C33" s="101"/>
      <c r="D33" s="101"/>
      <c r="E33" s="101"/>
      <c r="F33" s="101"/>
      <c r="G33" s="102"/>
      <c r="H33" s="91" t="s">
        <v>175</v>
      </c>
      <c r="I33" s="92"/>
      <c r="J33" s="92"/>
      <c r="K33" s="92"/>
      <c r="L33" s="92"/>
      <c r="M33" s="92"/>
      <c r="N33" s="92"/>
      <c r="O33" s="92"/>
      <c r="P33" s="92"/>
      <c r="Q33" s="92"/>
      <c r="R33" s="92"/>
      <c r="S33" s="92"/>
      <c r="T33" s="92"/>
      <c r="U33" s="93"/>
      <c r="V33" s="179"/>
      <c r="W33" s="180"/>
      <c r="X33" s="180"/>
      <c r="Y33" s="181"/>
      <c r="Z33" s="179"/>
      <c r="AA33" s="180"/>
      <c r="AB33" s="180"/>
      <c r="AC33" s="181"/>
      <c r="AD33" s="179"/>
      <c r="AE33" s="180"/>
      <c r="AF33" s="180"/>
      <c r="AG33" s="181"/>
      <c r="AH33" s="179"/>
      <c r="AI33" s="180"/>
      <c r="AJ33" s="180"/>
      <c r="AK33" s="181"/>
      <c r="AL33" s="182"/>
      <c r="AM33" s="182"/>
      <c r="AN33" s="182"/>
      <c r="AO33" s="183"/>
    </row>
    <row r="34" spans="2:41" s="3" customFormat="1" ht="21.75" customHeight="1" x14ac:dyDescent="0.3">
      <c r="B34" s="100"/>
      <c r="C34" s="101"/>
      <c r="D34" s="101"/>
      <c r="E34" s="101"/>
      <c r="F34" s="101"/>
      <c r="G34" s="102"/>
      <c r="H34" s="91" t="s">
        <v>176</v>
      </c>
      <c r="I34" s="92"/>
      <c r="J34" s="92"/>
      <c r="K34" s="92"/>
      <c r="L34" s="92"/>
      <c r="M34" s="92"/>
      <c r="N34" s="92"/>
      <c r="O34" s="92"/>
      <c r="P34" s="92"/>
      <c r="Q34" s="92"/>
      <c r="R34" s="92"/>
      <c r="S34" s="92"/>
      <c r="T34" s="92"/>
      <c r="U34" s="93"/>
      <c r="V34" s="179"/>
      <c r="W34" s="180"/>
      <c r="X34" s="180"/>
      <c r="Y34" s="181"/>
      <c r="Z34" s="179"/>
      <c r="AA34" s="180"/>
      <c r="AB34" s="180"/>
      <c r="AC34" s="181"/>
      <c r="AD34" s="179"/>
      <c r="AE34" s="180"/>
      <c r="AF34" s="180"/>
      <c r="AG34" s="181"/>
      <c r="AH34" s="179"/>
      <c r="AI34" s="180"/>
      <c r="AJ34" s="180"/>
      <c r="AK34" s="181"/>
      <c r="AL34" s="182"/>
      <c r="AM34" s="182"/>
      <c r="AN34" s="182"/>
      <c r="AO34" s="183"/>
    </row>
    <row r="35" spans="2:41" s="3" customFormat="1" ht="21.75" customHeight="1" x14ac:dyDescent="0.3">
      <c r="B35" s="100"/>
      <c r="C35" s="101"/>
      <c r="D35" s="101"/>
      <c r="E35" s="101"/>
      <c r="F35" s="101"/>
      <c r="G35" s="102"/>
      <c r="H35" s="91" t="s">
        <v>177</v>
      </c>
      <c r="I35" s="92"/>
      <c r="J35" s="92"/>
      <c r="K35" s="92"/>
      <c r="L35" s="92"/>
      <c r="M35" s="92"/>
      <c r="N35" s="92"/>
      <c r="O35" s="92"/>
      <c r="P35" s="92"/>
      <c r="Q35" s="92"/>
      <c r="R35" s="92"/>
      <c r="S35" s="92"/>
      <c r="T35" s="92"/>
      <c r="U35" s="93"/>
      <c r="V35" s="179"/>
      <c r="W35" s="180"/>
      <c r="X35" s="180"/>
      <c r="Y35" s="181"/>
      <c r="Z35" s="179"/>
      <c r="AA35" s="180"/>
      <c r="AB35" s="180"/>
      <c r="AC35" s="181"/>
      <c r="AD35" s="179"/>
      <c r="AE35" s="180"/>
      <c r="AF35" s="180"/>
      <c r="AG35" s="181"/>
      <c r="AH35" s="179"/>
      <c r="AI35" s="180"/>
      <c r="AJ35" s="180"/>
      <c r="AK35" s="181"/>
      <c r="AL35" s="182"/>
      <c r="AM35" s="182"/>
      <c r="AN35" s="182"/>
      <c r="AO35" s="183"/>
    </row>
    <row r="36" spans="2:41" s="3" customFormat="1" ht="21.75" customHeight="1" x14ac:dyDescent="0.3">
      <c r="B36" s="39"/>
      <c r="C36" s="40"/>
      <c r="D36" s="40"/>
      <c r="E36" s="40"/>
      <c r="F36" s="40"/>
      <c r="G36" s="41"/>
      <c r="H36" s="91" t="s">
        <v>178</v>
      </c>
      <c r="I36" s="92"/>
      <c r="J36" s="92"/>
      <c r="K36" s="92"/>
      <c r="L36" s="92"/>
      <c r="M36" s="92"/>
      <c r="N36" s="92"/>
      <c r="O36" s="92"/>
      <c r="P36" s="92"/>
      <c r="Q36" s="92"/>
      <c r="R36" s="92"/>
      <c r="S36" s="92"/>
      <c r="T36" s="92"/>
      <c r="U36" s="93"/>
      <c r="V36" s="179"/>
      <c r="W36" s="180"/>
      <c r="X36" s="180"/>
      <c r="Y36" s="181"/>
      <c r="Z36" s="179"/>
      <c r="AA36" s="180"/>
      <c r="AB36" s="180"/>
      <c r="AC36" s="181"/>
      <c r="AD36" s="179"/>
      <c r="AE36" s="180"/>
      <c r="AF36" s="180"/>
      <c r="AG36" s="181"/>
      <c r="AH36" s="179"/>
      <c r="AI36" s="180"/>
      <c r="AJ36" s="180"/>
      <c r="AK36" s="181"/>
      <c r="AL36" s="182"/>
      <c r="AM36" s="182"/>
      <c r="AN36" s="182"/>
      <c r="AO36" s="183"/>
    </row>
    <row r="37" spans="2:41" s="3" customFormat="1" ht="21.75" customHeight="1" x14ac:dyDescent="0.3">
      <c r="B37" s="98" t="s">
        <v>102</v>
      </c>
      <c r="C37" s="99"/>
      <c r="D37" s="99"/>
      <c r="E37" s="99"/>
      <c r="F37" s="99"/>
      <c r="G37" s="99"/>
      <c r="H37" s="91" t="s">
        <v>211</v>
      </c>
      <c r="I37" s="92"/>
      <c r="J37" s="96"/>
      <c r="K37" s="97"/>
      <c r="L37" s="94" t="s">
        <v>212</v>
      </c>
      <c r="M37" s="95"/>
      <c r="N37" s="95"/>
      <c r="O37" s="96"/>
      <c r="P37" s="97"/>
      <c r="Q37" s="94" t="s">
        <v>213</v>
      </c>
      <c r="R37" s="95"/>
      <c r="S37" s="95"/>
      <c r="T37" s="96"/>
      <c r="U37" s="97"/>
      <c r="V37" s="179"/>
      <c r="W37" s="180"/>
      <c r="X37" s="180"/>
      <c r="Y37" s="181"/>
      <c r="Z37" s="179"/>
      <c r="AA37" s="180"/>
      <c r="AB37" s="180"/>
      <c r="AC37" s="181"/>
      <c r="AD37" s="179"/>
      <c r="AE37" s="180"/>
      <c r="AF37" s="180"/>
      <c r="AG37" s="181"/>
      <c r="AH37" s="179"/>
      <c r="AI37" s="180"/>
      <c r="AJ37" s="180"/>
      <c r="AK37" s="181"/>
      <c r="AL37" s="182">
        <f t="shared" ref="AL37:AL43" si="0">SUM(V37:AK37)</f>
        <v>0</v>
      </c>
      <c r="AM37" s="182"/>
      <c r="AN37" s="182"/>
      <c r="AO37" s="183"/>
    </row>
    <row r="38" spans="2:41" s="3" customFormat="1" ht="21.75" customHeight="1" x14ac:dyDescent="0.3">
      <c r="B38" s="98" t="s">
        <v>102</v>
      </c>
      <c r="C38" s="99"/>
      <c r="D38" s="99"/>
      <c r="E38" s="99"/>
      <c r="F38" s="99"/>
      <c r="G38" s="99"/>
      <c r="H38" s="91" t="s">
        <v>211</v>
      </c>
      <c r="I38" s="92"/>
      <c r="J38" s="96"/>
      <c r="K38" s="97"/>
      <c r="L38" s="94" t="s">
        <v>212</v>
      </c>
      <c r="M38" s="95"/>
      <c r="N38" s="95"/>
      <c r="O38" s="96"/>
      <c r="P38" s="97"/>
      <c r="Q38" s="94" t="s">
        <v>213</v>
      </c>
      <c r="R38" s="95"/>
      <c r="S38" s="95"/>
      <c r="T38" s="96"/>
      <c r="U38" s="97"/>
      <c r="V38" s="179"/>
      <c r="W38" s="180"/>
      <c r="X38" s="180"/>
      <c r="Y38" s="181"/>
      <c r="Z38" s="179"/>
      <c r="AA38" s="180"/>
      <c r="AB38" s="180"/>
      <c r="AC38" s="181"/>
      <c r="AD38" s="179"/>
      <c r="AE38" s="180"/>
      <c r="AF38" s="180"/>
      <c r="AG38" s="181"/>
      <c r="AH38" s="179"/>
      <c r="AI38" s="180"/>
      <c r="AJ38" s="180"/>
      <c r="AK38" s="181"/>
      <c r="AL38" s="182">
        <f t="shared" si="0"/>
        <v>0</v>
      </c>
      <c r="AM38" s="182"/>
      <c r="AN38" s="182"/>
      <c r="AO38" s="183"/>
    </row>
    <row r="39" spans="2:41" s="3" customFormat="1" ht="21.75" customHeight="1" x14ac:dyDescent="0.3">
      <c r="B39" s="98" t="s">
        <v>58</v>
      </c>
      <c r="C39" s="99"/>
      <c r="D39" s="99"/>
      <c r="E39" s="99"/>
      <c r="F39" s="99"/>
      <c r="G39" s="99"/>
      <c r="H39" s="91" t="s">
        <v>211</v>
      </c>
      <c r="I39" s="92"/>
      <c r="J39" s="96"/>
      <c r="K39" s="97"/>
      <c r="L39" s="94" t="s">
        <v>212</v>
      </c>
      <c r="M39" s="95"/>
      <c r="N39" s="95"/>
      <c r="O39" s="96"/>
      <c r="P39" s="97"/>
      <c r="Q39" s="94" t="s">
        <v>213</v>
      </c>
      <c r="R39" s="95"/>
      <c r="S39" s="95"/>
      <c r="T39" s="96"/>
      <c r="U39" s="97"/>
      <c r="V39" s="179"/>
      <c r="W39" s="180"/>
      <c r="X39" s="180"/>
      <c r="Y39" s="181"/>
      <c r="Z39" s="179"/>
      <c r="AA39" s="180"/>
      <c r="AB39" s="180"/>
      <c r="AC39" s="181"/>
      <c r="AD39" s="179"/>
      <c r="AE39" s="180"/>
      <c r="AF39" s="180"/>
      <c r="AG39" s="181"/>
      <c r="AH39" s="179"/>
      <c r="AI39" s="180"/>
      <c r="AJ39" s="180"/>
      <c r="AK39" s="181"/>
      <c r="AL39" s="182">
        <f t="shared" si="0"/>
        <v>0</v>
      </c>
      <c r="AM39" s="182"/>
      <c r="AN39" s="182"/>
      <c r="AO39" s="183"/>
    </row>
    <row r="40" spans="2:41" s="3" customFormat="1" ht="21.75" customHeight="1" x14ac:dyDescent="0.3">
      <c r="B40" s="98" t="s">
        <v>60</v>
      </c>
      <c r="C40" s="99"/>
      <c r="D40" s="99"/>
      <c r="E40" s="99"/>
      <c r="F40" s="99"/>
      <c r="G40" s="99"/>
      <c r="H40" s="91" t="s">
        <v>211</v>
      </c>
      <c r="I40" s="92"/>
      <c r="J40" s="96"/>
      <c r="K40" s="97"/>
      <c r="L40" s="94" t="s">
        <v>212</v>
      </c>
      <c r="M40" s="95"/>
      <c r="N40" s="95"/>
      <c r="O40" s="96"/>
      <c r="P40" s="97"/>
      <c r="Q40" s="94" t="s">
        <v>213</v>
      </c>
      <c r="R40" s="95"/>
      <c r="S40" s="95"/>
      <c r="T40" s="96"/>
      <c r="U40" s="97"/>
      <c r="V40" s="179"/>
      <c r="W40" s="180"/>
      <c r="X40" s="180"/>
      <c r="Y40" s="181"/>
      <c r="Z40" s="179"/>
      <c r="AA40" s="180"/>
      <c r="AB40" s="180"/>
      <c r="AC40" s="181"/>
      <c r="AD40" s="179"/>
      <c r="AE40" s="180"/>
      <c r="AF40" s="180"/>
      <c r="AG40" s="181"/>
      <c r="AH40" s="179"/>
      <c r="AI40" s="180"/>
      <c r="AJ40" s="180"/>
      <c r="AK40" s="181"/>
      <c r="AL40" s="182">
        <f t="shared" si="0"/>
        <v>0</v>
      </c>
      <c r="AM40" s="182"/>
      <c r="AN40" s="182"/>
      <c r="AO40" s="183"/>
    </row>
    <row r="41" spans="2:41" s="3" customFormat="1" ht="21.75" customHeight="1" x14ac:dyDescent="0.3">
      <c r="B41" s="98" t="s">
        <v>59</v>
      </c>
      <c r="C41" s="99"/>
      <c r="D41" s="99"/>
      <c r="E41" s="99"/>
      <c r="F41" s="99"/>
      <c r="G41" s="99"/>
      <c r="H41" s="177" t="s">
        <v>119</v>
      </c>
      <c r="I41" s="178"/>
      <c r="J41" s="96"/>
      <c r="K41" s="97"/>
      <c r="L41" s="94" t="s">
        <v>212</v>
      </c>
      <c r="M41" s="95"/>
      <c r="N41" s="95"/>
      <c r="O41" s="96"/>
      <c r="P41" s="97"/>
      <c r="Q41" s="94" t="s">
        <v>213</v>
      </c>
      <c r="R41" s="95"/>
      <c r="S41" s="95"/>
      <c r="T41" s="96"/>
      <c r="U41" s="97"/>
      <c r="V41" s="179"/>
      <c r="W41" s="180"/>
      <c r="X41" s="180"/>
      <c r="Y41" s="181"/>
      <c r="Z41" s="179"/>
      <c r="AA41" s="180"/>
      <c r="AB41" s="180"/>
      <c r="AC41" s="181"/>
      <c r="AD41" s="179"/>
      <c r="AE41" s="180"/>
      <c r="AF41" s="180"/>
      <c r="AG41" s="181"/>
      <c r="AH41" s="179"/>
      <c r="AI41" s="180"/>
      <c r="AJ41" s="180"/>
      <c r="AK41" s="181"/>
      <c r="AL41" s="182">
        <f t="shared" si="0"/>
        <v>0</v>
      </c>
      <c r="AM41" s="182"/>
      <c r="AN41" s="182"/>
      <c r="AO41" s="183"/>
    </row>
    <row r="42" spans="2:41" s="3" customFormat="1" ht="21.75" customHeight="1" x14ac:dyDescent="0.3">
      <c r="B42" s="98" t="s">
        <v>57</v>
      </c>
      <c r="C42" s="99"/>
      <c r="D42" s="99"/>
      <c r="E42" s="99"/>
      <c r="F42" s="99"/>
      <c r="G42" s="99"/>
      <c r="H42" s="177" t="s">
        <v>119</v>
      </c>
      <c r="I42" s="178"/>
      <c r="J42" s="96"/>
      <c r="K42" s="97"/>
      <c r="L42" s="94" t="s">
        <v>212</v>
      </c>
      <c r="M42" s="95"/>
      <c r="N42" s="95"/>
      <c r="O42" s="96"/>
      <c r="P42" s="97"/>
      <c r="Q42" s="94" t="s">
        <v>213</v>
      </c>
      <c r="R42" s="95"/>
      <c r="S42" s="95"/>
      <c r="T42" s="96"/>
      <c r="U42" s="97"/>
      <c r="V42" s="179"/>
      <c r="W42" s="180"/>
      <c r="X42" s="180"/>
      <c r="Y42" s="181"/>
      <c r="Z42" s="179"/>
      <c r="AA42" s="180"/>
      <c r="AB42" s="180"/>
      <c r="AC42" s="181"/>
      <c r="AD42" s="179"/>
      <c r="AE42" s="180"/>
      <c r="AF42" s="180"/>
      <c r="AG42" s="181"/>
      <c r="AH42" s="179"/>
      <c r="AI42" s="180"/>
      <c r="AJ42" s="180"/>
      <c r="AK42" s="181"/>
      <c r="AL42" s="182">
        <f t="shared" si="0"/>
        <v>0</v>
      </c>
      <c r="AM42" s="182"/>
      <c r="AN42" s="182"/>
      <c r="AO42" s="183"/>
    </row>
    <row r="43" spans="2:41" s="3" customFormat="1" ht="21.75" customHeight="1" x14ac:dyDescent="0.3">
      <c r="B43" s="98" t="s">
        <v>266</v>
      </c>
      <c r="C43" s="99"/>
      <c r="D43" s="99"/>
      <c r="E43" s="99"/>
      <c r="F43" s="99"/>
      <c r="G43" s="99"/>
      <c r="H43" s="188" t="s">
        <v>211</v>
      </c>
      <c r="I43" s="189"/>
      <c r="J43" s="186"/>
      <c r="K43" s="187"/>
      <c r="L43" s="184" t="s">
        <v>212</v>
      </c>
      <c r="M43" s="185"/>
      <c r="N43" s="185"/>
      <c r="O43" s="186"/>
      <c r="P43" s="187"/>
      <c r="Q43" s="184" t="s">
        <v>213</v>
      </c>
      <c r="R43" s="185"/>
      <c r="S43" s="185"/>
      <c r="T43" s="186"/>
      <c r="U43" s="187"/>
      <c r="V43" s="179"/>
      <c r="W43" s="180"/>
      <c r="X43" s="180"/>
      <c r="Y43" s="181"/>
      <c r="Z43" s="179"/>
      <c r="AA43" s="180"/>
      <c r="AB43" s="180"/>
      <c r="AC43" s="181"/>
      <c r="AD43" s="179"/>
      <c r="AE43" s="180"/>
      <c r="AF43" s="180"/>
      <c r="AG43" s="181"/>
      <c r="AH43" s="179"/>
      <c r="AI43" s="180"/>
      <c r="AJ43" s="180"/>
      <c r="AK43" s="181"/>
      <c r="AL43" s="182">
        <f t="shared" si="0"/>
        <v>0</v>
      </c>
      <c r="AM43" s="182"/>
      <c r="AN43" s="182"/>
      <c r="AO43" s="183"/>
    </row>
    <row r="44" spans="2:41" ht="21.75" customHeight="1" x14ac:dyDescent="0.3">
      <c r="B44" s="190" t="s">
        <v>106</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f t="shared" ref="AF44" si="1">V44+AA44</f>
        <v>0</v>
      </c>
      <c r="AG44" s="191"/>
      <c r="AH44" s="191"/>
      <c r="AI44" s="191"/>
      <c r="AJ44" s="191"/>
      <c r="AK44" s="191">
        <f t="shared" ref="AK44" si="2">AF44</f>
        <v>0</v>
      </c>
      <c r="AL44" s="191"/>
      <c r="AM44" s="191"/>
      <c r="AN44" s="191"/>
      <c r="AO44" s="192"/>
    </row>
    <row r="45" spans="2:41" ht="15" customHeight="1" x14ac:dyDescent="0.3">
      <c r="B45" s="190"/>
      <c r="C45" s="191"/>
      <c r="D45" s="191"/>
      <c r="E45" s="191"/>
      <c r="F45" s="191"/>
      <c r="G45" s="191"/>
      <c r="H45" s="191"/>
      <c r="I45" s="191"/>
      <c r="J45" s="191"/>
      <c r="K45" s="191"/>
      <c r="L45" s="191"/>
      <c r="M45" s="191"/>
      <c r="N45" s="191"/>
      <c r="O45" s="191"/>
      <c r="P45" s="191"/>
      <c r="Q45" s="191"/>
      <c r="R45" s="191"/>
      <c r="S45" s="191"/>
      <c r="T45" s="191"/>
      <c r="U45" s="193"/>
      <c r="V45" s="170" t="s">
        <v>129</v>
      </c>
      <c r="W45" s="171"/>
      <c r="X45" s="171"/>
      <c r="Y45" s="171"/>
      <c r="Z45" s="171"/>
      <c r="AA45" s="171"/>
      <c r="AB45" s="171"/>
      <c r="AC45" s="171"/>
      <c r="AD45" s="171"/>
      <c r="AE45" s="171"/>
      <c r="AF45" s="171"/>
      <c r="AG45" s="171"/>
      <c r="AH45" s="171"/>
      <c r="AI45" s="171"/>
      <c r="AJ45" s="171"/>
      <c r="AK45" s="171"/>
      <c r="AL45" s="191"/>
      <c r="AM45" s="191"/>
      <c r="AN45" s="191"/>
      <c r="AO45" s="192"/>
    </row>
    <row r="46" spans="2:41" s="6" customFormat="1" ht="25.8" customHeight="1" x14ac:dyDescent="0.2">
      <c r="B46" s="175" t="s">
        <v>103</v>
      </c>
      <c r="C46" s="176"/>
      <c r="D46" s="176"/>
      <c r="E46" s="176"/>
      <c r="F46" s="176"/>
      <c r="G46" s="176"/>
      <c r="H46" s="170"/>
      <c r="I46" s="171"/>
      <c r="J46" s="171"/>
      <c r="K46" s="171"/>
      <c r="L46" s="171"/>
      <c r="M46" s="171"/>
      <c r="N46" s="171"/>
      <c r="O46" s="171"/>
      <c r="P46" s="171"/>
      <c r="Q46" s="171"/>
      <c r="R46" s="171"/>
      <c r="S46" s="171"/>
      <c r="T46" s="171"/>
      <c r="U46" s="172"/>
      <c r="V46" s="170" t="s">
        <v>51</v>
      </c>
      <c r="W46" s="171"/>
      <c r="X46" s="171"/>
      <c r="Y46" s="172"/>
      <c r="Z46" s="170" t="s">
        <v>267</v>
      </c>
      <c r="AA46" s="171"/>
      <c r="AB46" s="171"/>
      <c r="AC46" s="172"/>
      <c r="AD46" s="170" t="s">
        <v>52</v>
      </c>
      <c r="AE46" s="171"/>
      <c r="AF46" s="171"/>
      <c r="AG46" s="172"/>
      <c r="AH46" s="170" t="s">
        <v>53</v>
      </c>
      <c r="AI46" s="171"/>
      <c r="AJ46" s="171"/>
      <c r="AK46" s="172"/>
      <c r="AL46" s="171" t="s">
        <v>130</v>
      </c>
      <c r="AM46" s="171"/>
      <c r="AN46" s="171"/>
      <c r="AO46" s="195"/>
    </row>
    <row r="47" spans="2:41" s="3" customFormat="1" ht="21.75" customHeight="1" x14ac:dyDescent="0.3">
      <c r="B47" s="98" t="s">
        <v>107</v>
      </c>
      <c r="C47" s="99"/>
      <c r="D47" s="99"/>
      <c r="E47" s="99"/>
      <c r="F47" s="99"/>
      <c r="G47" s="99"/>
      <c r="H47" s="194" t="s">
        <v>196</v>
      </c>
      <c r="I47" s="122"/>
      <c r="J47" s="122"/>
      <c r="K47" s="122"/>
      <c r="L47" s="155"/>
      <c r="M47" s="155"/>
      <c r="N47" s="155"/>
      <c r="O47" s="156"/>
      <c r="P47" s="94" t="s">
        <v>195</v>
      </c>
      <c r="Q47" s="95"/>
      <c r="R47" s="96"/>
      <c r="S47" s="96"/>
      <c r="T47" s="96"/>
      <c r="U47" s="97"/>
      <c r="V47" s="179"/>
      <c r="W47" s="180"/>
      <c r="X47" s="180"/>
      <c r="Y47" s="181"/>
      <c r="Z47" s="179"/>
      <c r="AA47" s="180"/>
      <c r="AB47" s="180"/>
      <c r="AC47" s="181"/>
      <c r="AD47" s="179"/>
      <c r="AE47" s="180"/>
      <c r="AF47" s="180"/>
      <c r="AG47" s="181"/>
      <c r="AH47" s="179"/>
      <c r="AI47" s="180"/>
      <c r="AJ47" s="180"/>
      <c r="AK47" s="181"/>
      <c r="AL47" s="182">
        <f>SUM(V47:AK47)</f>
        <v>0</v>
      </c>
      <c r="AM47" s="182"/>
      <c r="AN47" s="182"/>
      <c r="AO47" s="183"/>
    </row>
    <row r="48" spans="2:41" s="3" customFormat="1" ht="21.75" customHeight="1" x14ac:dyDescent="0.3">
      <c r="B48" s="98" t="s">
        <v>111</v>
      </c>
      <c r="C48" s="99"/>
      <c r="D48" s="99"/>
      <c r="E48" s="99"/>
      <c r="F48" s="99"/>
      <c r="G48" s="99"/>
      <c r="H48" s="194" t="s">
        <v>196</v>
      </c>
      <c r="I48" s="122"/>
      <c r="J48" s="122"/>
      <c r="K48" s="122"/>
      <c r="L48" s="155"/>
      <c r="M48" s="155"/>
      <c r="N48" s="155"/>
      <c r="O48" s="156"/>
      <c r="P48" s="94" t="s">
        <v>195</v>
      </c>
      <c r="Q48" s="95"/>
      <c r="R48" s="96"/>
      <c r="S48" s="96"/>
      <c r="T48" s="96"/>
      <c r="U48" s="97"/>
      <c r="V48" s="179"/>
      <c r="W48" s="180"/>
      <c r="X48" s="180"/>
      <c r="Y48" s="181"/>
      <c r="Z48" s="179"/>
      <c r="AA48" s="180"/>
      <c r="AB48" s="180"/>
      <c r="AC48" s="181"/>
      <c r="AD48" s="179"/>
      <c r="AE48" s="180"/>
      <c r="AF48" s="180"/>
      <c r="AG48" s="181"/>
      <c r="AH48" s="179"/>
      <c r="AI48" s="180"/>
      <c r="AJ48" s="180"/>
      <c r="AK48" s="181"/>
      <c r="AL48" s="182">
        <f>SUM(V48:AK48)</f>
        <v>0</v>
      </c>
      <c r="AM48" s="182"/>
      <c r="AN48" s="182"/>
      <c r="AO48" s="183"/>
    </row>
    <row r="49" spans="2:41" s="3" customFormat="1" ht="21.75" customHeight="1" x14ac:dyDescent="0.3">
      <c r="B49" s="98" t="s">
        <v>108</v>
      </c>
      <c r="C49" s="99"/>
      <c r="D49" s="99"/>
      <c r="E49" s="99"/>
      <c r="F49" s="99"/>
      <c r="G49" s="99"/>
      <c r="H49" s="194" t="s">
        <v>196</v>
      </c>
      <c r="I49" s="122"/>
      <c r="J49" s="122"/>
      <c r="K49" s="122"/>
      <c r="L49" s="155"/>
      <c r="M49" s="155"/>
      <c r="N49" s="155"/>
      <c r="O49" s="156"/>
      <c r="P49" s="94" t="s">
        <v>195</v>
      </c>
      <c r="Q49" s="95"/>
      <c r="R49" s="96"/>
      <c r="S49" s="96"/>
      <c r="T49" s="96"/>
      <c r="U49" s="97"/>
      <c r="V49" s="179"/>
      <c r="W49" s="180"/>
      <c r="X49" s="180"/>
      <c r="Y49" s="181"/>
      <c r="Z49" s="179"/>
      <c r="AA49" s="180"/>
      <c r="AB49" s="180"/>
      <c r="AC49" s="181"/>
      <c r="AD49" s="179"/>
      <c r="AE49" s="180"/>
      <c r="AF49" s="180"/>
      <c r="AG49" s="181"/>
      <c r="AH49" s="179"/>
      <c r="AI49" s="180"/>
      <c r="AJ49" s="180"/>
      <c r="AK49" s="181"/>
      <c r="AL49" s="182">
        <f>SUM(V49:AK49)</f>
        <v>0</v>
      </c>
      <c r="AM49" s="182"/>
      <c r="AN49" s="182"/>
      <c r="AO49" s="183"/>
    </row>
    <row r="50" spans="2:41" s="3" customFormat="1" ht="21.75" customHeight="1" x14ac:dyDescent="0.3">
      <c r="B50" s="98" t="s">
        <v>109</v>
      </c>
      <c r="C50" s="99"/>
      <c r="D50" s="99"/>
      <c r="E50" s="99"/>
      <c r="F50" s="99"/>
      <c r="G50" s="99"/>
      <c r="H50" s="194" t="s">
        <v>196</v>
      </c>
      <c r="I50" s="122"/>
      <c r="J50" s="122"/>
      <c r="K50" s="122"/>
      <c r="L50" s="155"/>
      <c r="M50" s="155"/>
      <c r="N50" s="155"/>
      <c r="O50" s="156"/>
      <c r="P50" s="94" t="s">
        <v>195</v>
      </c>
      <c r="Q50" s="95"/>
      <c r="R50" s="96"/>
      <c r="S50" s="96"/>
      <c r="T50" s="96"/>
      <c r="U50" s="97"/>
      <c r="V50" s="179"/>
      <c r="W50" s="180"/>
      <c r="X50" s="180"/>
      <c r="Y50" s="181"/>
      <c r="Z50" s="179"/>
      <c r="AA50" s="180"/>
      <c r="AB50" s="180"/>
      <c r="AC50" s="181"/>
      <c r="AD50" s="179"/>
      <c r="AE50" s="180"/>
      <c r="AF50" s="180"/>
      <c r="AG50" s="181"/>
      <c r="AH50" s="179"/>
      <c r="AI50" s="180"/>
      <c r="AJ50" s="180"/>
      <c r="AK50" s="181"/>
      <c r="AL50" s="182">
        <f>SUM(V50:AK50)</f>
        <v>0</v>
      </c>
      <c r="AM50" s="182"/>
      <c r="AN50" s="182"/>
      <c r="AO50" s="183"/>
    </row>
    <row r="51" spans="2:41" s="3" customFormat="1" ht="21.75" customHeight="1" x14ac:dyDescent="0.3">
      <c r="B51" s="199" t="s">
        <v>67</v>
      </c>
      <c r="C51" s="197"/>
      <c r="D51" s="197"/>
      <c r="E51" s="197"/>
      <c r="F51" s="197"/>
      <c r="G51" s="200"/>
      <c r="H51" s="196" t="s">
        <v>180</v>
      </c>
      <c r="I51" s="197"/>
      <c r="J51" s="197"/>
      <c r="K51" s="197"/>
      <c r="L51" s="197"/>
      <c r="M51" s="197"/>
      <c r="N51" s="197"/>
      <c r="O51" s="197"/>
      <c r="P51" s="197"/>
      <c r="Q51" s="197"/>
      <c r="R51" s="197"/>
      <c r="S51" s="197"/>
      <c r="T51" s="197"/>
      <c r="U51" s="197"/>
      <c r="V51" s="179"/>
      <c r="W51" s="180"/>
      <c r="X51" s="180"/>
      <c r="Y51" s="181"/>
      <c r="Z51" s="179"/>
      <c r="AA51" s="180"/>
      <c r="AB51" s="180"/>
      <c r="AC51" s="181"/>
      <c r="AD51" s="179"/>
      <c r="AE51" s="180"/>
      <c r="AF51" s="180"/>
      <c r="AG51" s="181"/>
      <c r="AH51" s="179"/>
      <c r="AI51" s="180"/>
      <c r="AJ51" s="180"/>
      <c r="AK51" s="181"/>
      <c r="AL51" s="182">
        <f>SUM(V51:AK51)</f>
        <v>0</v>
      </c>
      <c r="AM51" s="182"/>
      <c r="AN51" s="182"/>
      <c r="AO51" s="183"/>
    </row>
    <row r="52" spans="2:41" s="3" customFormat="1" ht="21.75" customHeight="1" x14ac:dyDescent="0.3">
      <c r="B52" s="198" t="s">
        <v>196</v>
      </c>
      <c r="C52" s="95"/>
      <c r="D52" s="95"/>
      <c r="E52" s="95"/>
      <c r="F52" s="155"/>
      <c r="G52" s="155"/>
      <c r="H52" s="155"/>
      <c r="I52" s="155"/>
      <c r="J52" s="155"/>
      <c r="K52" s="155"/>
      <c r="L52" s="155"/>
      <c r="M52" s="155"/>
      <c r="N52" s="155"/>
      <c r="O52" s="156"/>
      <c r="P52" s="194" t="s">
        <v>195</v>
      </c>
      <c r="Q52" s="122"/>
      <c r="R52" s="122"/>
      <c r="S52" s="146"/>
      <c r="T52" s="146"/>
      <c r="U52" s="146"/>
      <c r="V52" s="146"/>
      <c r="W52" s="147"/>
      <c r="X52" s="122" t="s">
        <v>197</v>
      </c>
      <c r="Y52" s="122"/>
      <c r="Z52" s="122"/>
      <c r="AA52" s="122"/>
      <c r="AB52" s="122"/>
      <c r="AC52" s="122"/>
      <c r="AD52" s="206"/>
      <c r="AE52" s="206"/>
      <c r="AF52" s="206"/>
      <c r="AG52" s="290" t="s">
        <v>198</v>
      </c>
      <c r="AH52" s="290"/>
      <c r="AI52" s="291"/>
      <c r="AJ52" s="292"/>
      <c r="AK52" s="209" t="s">
        <v>49</v>
      </c>
      <c r="AL52" s="210"/>
      <c r="AM52" s="210"/>
      <c r="AN52" s="206"/>
      <c r="AO52" s="207"/>
    </row>
    <row r="53" spans="2:41" s="3" customFormat="1" ht="21.75" customHeight="1" x14ac:dyDescent="0.3">
      <c r="B53" s="98" t="s">
        <v>66</v>
      </c>
      <c r="C53" s="99"/>
      <c r="D53" s="99"/>
      <c r="E53" s="99"/>
      <c r="F53" s="99"/>
      <c r="G53" s="99"/>
      <c r="H53" s="196" t="s">
        <v>245</v>
      </c>
      <c r="I53" s="197"/>
      <c r="J53" s="197"/>
      <c r="K53" s="197"/>
      <c r="L53" s="197"/>
      <c r="M53" s="197"/>
      <c r="N53" s="197"/>
      <c r="O53" s="197"/>
      <c r="P53" s="197"/>
      <c r="Q53" s="197"/>
      <c r="R53" s="197"/>
      <c r="S53" s="197"/>
      <c r="T53" s="197"/>
      <c r="U53" s="197"/>
      <c r="V53" s="179"/>
      <c r="W53" s="180"/>
      <c r="X53" s="180"/>
      <c r="Y53" s="181"/>
      <c r="Z53" s="179"/>
      <c r="AA53" s="180"/>
      <c r="AB53" s="180"/>
      <c r="AC53" s="181"/>
      <c r="AD53" s="179"/>
      <c r="AE53" s="180"/>
      <c r="AF53" s="180"/>
      <c r="AG53" s="181"/>
      <c r="AH53" s="179"/>
      <c r="AI53" s="180"/>
      <c r="AJ53" s="180"/>
      <c r="AK53" s="181"/>
      <c r="AL53" s="182">
        <f>SUM(V53:AK53)</f>
        <v>0</v>
      </c>
      <c r="AM53" s="182"/>
      <c r="AN53" s="182"/>
      <c r="AO53" s="183"/>
    </row>
    <row r="54" spans="2:41" s="3" customFormat="1" ht="21.75" customHeight="1" x14ac:dyDescent="0.3">
      <c r="B54" s="198" t="s">
        <v>196</v>
      </c>
      <c r="C54" s="95"/>
      <c r="D54" s="95"/>
      <c r="E54" s="95"/>
      <c r="F54" s="155"/>
      <c r="G54" s="155"/>
      <c r="H54" s="155"/>
      <c r="I54" s="155"/>
      <c r="J54" s="155"/>
      <c r="K54" s="155"/>
      <c r="L54" s="155"/>
      <c r="M54" s="155"/>
      <c r="N54" s="155"/>
      <c r="O54" s="156"/>
      <c r="P54" s="194" t="s">
        <v>195</v>
      </c>
      <c r="Q54" s="122"/>
      <c r="R54" s="122"/>
      <c r="S54" s="146"/>
      <c r="T54" s="146"/>
      <c r="U54" s="146"/>
      <c r="V54" s="146"/>
      <c r="W54" s="147"/>
      <c r="X54" s="194" t="s">
        <v>199</v>
      </c>
      <c r="Y54" s="122"/>
      <c r="Z54" s="146"/>
      <c r="AA54" s="146"/>
      <c r="AB54" s="146"/>
      <c r="AC54" s="147"/>
      <c r="AD54" s="94" t="s">
        <v>200</v>
      </c>
      <c r="AE54" s="95"/>
      <c r="AF54" s="201"/>
      <c r="AG54" s="202"/>
      <c r="AH54" s="94" t="s">
        <v>201</v>
      </c>
      <c r="AI54" s="95"/>
      <c r="AJ54" s="201"/>
      <c r="AK54" s="202"/>
      <c r="AL54" s="94" t="s">
        <v>202</v>
      </c>
      <c r="AM54" s="95"/>
      <c r="AN54" s="201"/>
      <c r="AO54" s="203"/>
    </row>
    <row r="55" spans="2:41" s="3" customFormat="1" ht="21.75" customHeight="1" x14ac:dyDescent="0.3">
      <c r="B55" s="204" t="s">
        <v>197</v>
      </c>
      <c r="C55" s="122"/>
      <c r="D55" s="122"/>
      <c r="E55" s="122"/>
      <c r="F55" s="122"/>
      <c r="G55" s="122"/>
      <c r="H55" s="146"/>
      <c r="I55" s="146"/>
      <c r="J55" s="146"/>
      <c r="K55" s="146"/>
      <c r="L55" s="146"/>
      <c r="M55" s="147"/>
      <c r="N55" s="122" t="s">
        <v>203</v>
      </c>
      <c r="O55" s="122"/>
      <c r="P55" s="122"/>
      <c r="Q55" s="122"/>
      <c r="R55" s="122"/>
      <c r="S55" s="122"/>
      <c r="T55" s="122"/>
      <c r="U55" s="122"/>
      <c r="V55" s="155"/>
      <c r="W55" s="155"/>
      <c r="X55" s="155"/>
      <c r="Y55" s="155"/>
      <c r="Z55" s="155"/>
      <c r="AA55" s="156"/>
      <c r="AB55" s="95" t="s">
        <v>204</v>
      </c>
      <c r="AC55" s="95"/>
      <c r="AD55" s="95"/>
      <c r="AE55" s="95"/>
      <c r="AF55" s="95"/>
      <c r="AG55" s="95"/>
      <c r="AH55" s="95"/>
      <c r="AI55" s="95"/>
      <c r="AJ55" s="155"/>
      <c r="AK55" s="155"/>
      <c r="AL55" s="155"/>
      <c r="AM55" s="155"/>
      <c r="AN55" s="155"/>
      <c r="AO55" s="205"/>
    </row>
    <row r="56" spans="2:41" s="3" customFormat="1" ht="21.75" customHeight="1" x14ac:dyDescent="0.3">
      <c r="B56" s="98" t="s">
        <v>12</v>
      </c>
      <c r="C56" s="99"/>
      <c r="D56" s="99"/>
      <c r="E56" s="99"/>
      <c r="F56" s="99"/>
      <c r="G56" s="99"/>
      <c r="H56" s="296" t="s">
        <v>127</v>
      </c>
      <c r="I56" s="297"/>
      <c r="J56" s="297"/>
      <c r="K56" s="297"/>
      <c r="L56" s="297"/>
      <c r="M56" s="297"/>
      <c r="N56" s="297"/>
      <c r="O56" s="297"/>
      <c r="P56" s="297"/>
      <c r="Q56" s="297"/>
      <c r="R56" s="298"/>
      <c r="S56" s="295" t="s">
        <v>205</v>
      </c>
      <c r="T56" s="295"/>
      <c r="U56" s="48"/>
      <c r="V56" s="179"/>
      <c r="W56" s="180"/>
      <c r="X56" s="180"/>
      <c r="Y56" s="181"/>
      <c r="Z56" s="179"/>
      <c r="AA56" s="180"/>
      <c r="AB56" s="180"/>
      <c r="AC56" s="181"/>
      <c r="AD56" s="179"/>
      <c r="AE56" s="180"/>
      <c r="AF56" s="180"/>
      <c r="AG56" s="181"/>
      <c r="AH56" s="179"/>
      <c r="AI56" s="180"/>
      <c r="AJ56" s="180"/>
      <c r="AK56" s="181"/>
      <c r="AL56" s="182">
        <f>SUM(V56:AK56)</f>
        <v>0</v>
      </c>
      <c r="AM56" s="182"/>
      <c r="AN56" s="182"/>
      <c r="AO56" s="183"/>
    </row>
    <row r="57" spans="2:41" s="3" customFormat="1" ht="21.75" customHeight="1" x14ac:dyDescent="0.3">
      <c r="B57" s="198" t="s">
        <v>196</v>
      </c>
      <c r="C57" s="95"/>
      <c r="D57" s="95"/>
      <c r="E57" s="95"/>
      <c r="F57" s="155"/>
      <c r="G57" s="155"/>
      <c r="H57" s="155"/>
      <c r="I57" s="155"/>
      <c r="J57" s="155"/>
      <c r="K57" s="155"/>
      <c r="L57" s="155"/>
      <c r="M57" s="155"/>
      <c r="N57" s="155"/>
      <c r="O57" s="156"/>
      <c r="P57" s="95" t="s">
        <v>195</v>
      </c>
      <c r="Q57" s="95"/>
      <c r="R57" s="95"/>
      <c r="S57" s="155"/>
      <c r="T57" s="155"/>
      <c r="U57" s="155"/>
      <c r="V57" s="155"/>
      <c r="W57" s="155"/>
      <c r="X57" s="155"/>
      <c r="Y57" s="156"/>
      <c r="Z57" s="194" t="s">
        <v>199</v>
      </c>
      <c r="AA57" s="122"/>
      <c r="AB57" s="208"/>
      <c r="AC57" s="208"/>
      <c r="AD57" s="208"/>
      <c r="AE57" s="208"/>
      <c r="AF57" s="209" t="s">
        <v>206</v>
      </c>
      <c r="AG57" s="210"/>
      <c r="AH57" s="201"/>
      <c r="AI57" s="202"/>
      <c r="AJ57" s="294" t="s">
        <v>207</v>
      </c>
      <c r="AK57" s="290"/>
      <c r="AL57" s="290"/>
      <c r="AM57" s="206"/>
      <c r="AN57" s="206"/>
      <c r="AO57" s="207"/>
    </row>
    <row r="58" spans="2:41" s="3" customFormat="1" ht="21.75" customHeight="1" x14ac:dyDescent="0.3">
      <c r="B58" s="98" t="s">
        <v>13</v>
      </c>
      <c r="C58" s="99"/>
      <c r="D58" s="99"/>
      <c r="E58" s="99"/>
      <c r="F58" s="99"/>
      <c r="G58" s="99"/>
      <c r="H58" s="196" t="s">
        <v>128</v>
      </c>
      <c r="I58" s="197"/>
      <c r="J58" s="197"/>
      <c r="K58" s="197"/>
      <c r="L58" s="197"/>
      <c r="M58" s="197"/>
      <c r="N58" s="197"/>
      <c r="O58" s="197"/>
      <c r="P58" s="197"/>
      <c r="Q58" s="197"/>
      <c r="R58" s="197"/>
      <c r="S58" s="197"/>
      <c r="T58" s="197"/>
      <c r="U58" s="197"/>
      <c r="V58" s="179"/>
      <c r="W58" s="180"/>
      <c r="X58" s="180"/>
      <c r="Y58" s="181"/>
      <c r="Z58" s="179"/>
      <c r="AA58" s="180"/>
      <c r="AB58" s="180"/>
      <c r="AC58" s="181"/>
      <c r="AD58" s="179"/>
      <c r="AE58" s="180"/>
      <c r="AF58" s="180"/>
      <c r="AG58" s="181"/>
      <c r="AH58" s="179"/>
      <c r="AI58" s="180"/>
      <c r="AJ58" s="180"/>
      <c r="AK58" s="181"/>
      <c r="AL58" s="182">
        <f>SUM(V58:AK58)</f>
        <v>0</v>
      </c>
      <c r="AM58" s="182"/>
      <c r="AN58" s="182"/>
      <c r="AO58" s="183"/>
    </row>
    <row r="59" spans="2:41" s="3" customFormat="1" ht="21.75" customHeight="1" x14ac:dyDescent="0.3">
      <c r="B59" s="198" t="s">
        <v>196</v>
      </c>
      <c r="C59" s="95"/>
      <c r="D59" s="95"/>
      <c r="E59" s="95"/>
      <c r="F59" s="155"/>
      <c r="G59" s="155"/>
      <c r="H59" s="155"/>
      <c r="I59" s="155"/>
      <c r="J59" s="155"/>
      <c r="K59" s="155"/>
      <c r="L59" s="155"/>
      <c r="M59" s="155"/>
      <c r="N59" s="155"/>
      <c r="O59" s="156"/>
      <c r="P59" s="95" t="s">
        <v>195</v>
      </c>
      <c r="Q59" s="95"/>
      <c r="R59" s="95"/>
      <c r="S59" s="155"/>
      <c r="T59" s="155"/>
      <c r="U59" s="155"/>
      <c r="V59" s="155"/>
      <c r="W59" s="155"/>
      <c r="X59" s="155"/>
      <c r="Y59" s="156"/>
      <c r="Z59" s="194" t="s">
        <v>199</v>
      </c>
      <c r="AA59" s="122"/>
      <c r="AB59" s="208"/>
      <c r="AC59" s="208"/>
      <c r="AD59" s="208"/>
      <c r="AE59" s="293"/>
      <c r="AF59" s="210" t="s">
        <v>206</v>
      </c>
      <c r="AG59" s="210"/>
      <c r="AH59" s="201"/>
      <c r="AI59" s="202"/>
      <c r="AJ59" s="294" t="s">
        <v>207</v>
      </c>
      <c r="AK59" s="290"/>
      <c r="AL59" s="290"/>
      <c r="AM59" s="206"/>
      <c r="AN59" s="206"/>
      <c r="AO59" s="207"/>
    </row>
    <row r="60" spans="2:41" ht="21.75" customHeight="1" x14ac:dyDescent="0.3">
      <c r="B60" s="190" t="s">
        <v>110</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2"/>
    </row>
    <row r="61" spans="2:41" ht="15" customHeight="1" x14ac:dyDescent="0.3">
      <c r="B61" s="190"/>
      <c r="C61" s="191"/>
      <c r="D61" s="191"/>
      <c r="E61" s="191"/>
      <c r="F61" s="191"/>
      <c r="G61" s="191"/>
      <c r="H61" s="191"/>
      <c r="I61" s="191"/>
      <c r="J61" s="191"/>
      <c r="K61" s="191"/>
      <c r="L61" s="191"/>
      <c r="M61" s="191"/>
      <c r="N61" s="191"/>
      <c r="O61" s="191"/>
      <c r="P61" s="191"/>
      <c r="Q61" s="191"/>
      <c r="R61" s="191"/>
      <c r="S61" s="191"/>
      <c r="T61" s="191"/>
      <c r="U61" s="193"/>
      <c r="V61" s="170" t="s">
        <v>129</v>
      </c>
      <c r="W61" s="171"/>
      <c r="X61" s="171"/>
      <c r="Y61" s="171"/>
      <c r="Z61" s="171"/>
      <c r="AA61" s="171"/>
      <c r="AB61" s="171"/>
      <c r="AC61" s="171"/>
      <c r="AD61" s="171"/>
      <c r="AE61" s="171"/>
      <c r="AF61" s="171"/>
      <c r="AG61" s="171"/>
      <c r="AH61" s="171"/>
      <c r="AI61" s="171"/>
      <c r="AJ61" s="171"/>
      <c r="AK61" s="171"/>
      <c r="AL61" s="191"/>
      <c r="AM61" s="191"/>
      <c r="AN61" s="191"/>
      <c r="AO61" s="192"/>
    </row>
    <row r="62" spans="2:41" s="6" customFormat="1" ht="25.8" customHeight="1" x14ac:dyDescent="0.2">
      <c r="B62" s="175" t="s">
        <v>103</v>
      </c>
      <c r="C62" s="176"/>
      <c r="D62" s="176"/>
      <c r="E62" s="176"/>
      <c r="F62" s="176"/>
      <c r="G62" s="176"/>
      <c r="H62" s="170" t="s">
        <v>48</v>
      </c>
      <c r="I62" s="171"/>
      <c r="J62" s="171"/>
      <c r="K62" s="171"/>
      <c r="L62" s="171"/>
      <c r="M62" s="171"/>
      <c r="N62" s="172"/>
      <c r="O62" s="171" t="s">
        <v>49</v>
      </c>
      <c r="P62" s="171"/>
      <c r="Q62" s="171"/>
      <c r="R62" s="171"/>
      <c r="S62" s="171"/>
      <c r="T62" s="171"/>
      <c r="U62" s="172"/>
      <c r="V62" s="170" t="s">
        <v>51</v>
      </c>
      <c r="W62" s="171"/>
      <c r="X62" s="171"/>
      <c r="Y62" s="172"/>
      <c r="Z62" s="170" t="s">
        <v>267</v>
      </c>
      <c r="AA62" s="171"/>
      <c r="AB62" s="171"/>
      <c r="AC62" s="172"/>
      <c r="AD62" s="170" t="s">
        <v>52</v>
      </c>
      <c r="AE62" s="171"/>
      <c r="AF62" s="171"/>
      <c r="AG62" s="172"/>
      <c r="AH62" s="170" t="s">
        <v>53</v>
      </c>
      <c r="AI62" s="171"/>
      <c r="AJ62" s="171"/>
      <c r="AK62" s="172"/>
      <c r="AL62" s="171" t="s">
        <v>130</v>
      </c>
      <c r="AM62" s="171"/>
      <c r="AN62" s="171"/>
      <c r="AO62" s="195"/>
    </row>
    <row r="63" spans="2:41" s="3" customFormat="1" ht="21.75" customHeight="1" x14ac:dyDescent="0.3">
      <c r="B63" s="98" t="s">
        <v>63</v>
      </c>
      <c r="C63" s="99"/>
      <c r="D63" s="99"/>
      <c r="E63" s="99"/>
      <c r="F63" s="99"/>
      <c r="G63" s="99"/>
      <c r="H63" s="211" t="s">
        <v>118</v>
      </c>
      <c r="I63" s="212"/>
      <c r="J63" s="212"/>
      <c r="K63" s="212"/>
      <c r="L63" s="212"/>
      <c r="M63" s="212"/>
      <c r="N63" s="213"/>
      <c r="O63" s="146"/>
      <c r="P63" s="146"/>
      <c r="Q63" s="146"/>
      <c r="R63" s="146"/>
      <c r="S63" s="146"/>
      <c r="T63" s="146"/>
      <c r="U63" s="146"/>
      <c r="V63" s="179"/>
      <c r="W63" s="180"/>
      <c r="X63" s="180"/>
      <c r="Y63" s="181"/>
      <c r="Z63" s="179"/>
      <c r="AA63" s="180"/>
      <c r="AB63" s="180"/>
      <c r="AC63" s="181"/>
      <c r="AD63" s="179"/>
      <c r="AE63" s="180"/>
      <c r="AF63" s="180"/>
      <c r="AG63" s="181"/>
      <c r="AH63" s="179"/>
      <c r="AI63" s="180"/>
      <c r="AJ63" s="180"/>
      <c r="AK63" s="181"/>
      <c r="AL63" s="182">
        <f t="shared" ref="AL63:AL69" si="3">SUM(V63:AK63)</f>
        <v>0</v>
      </c>
      <c r="AM63" s="182"/>
      <c r="AN63" s="182"/>
      <c r="AO63" s="183"/>
    </row>
    <row r="64" spans="2:41" s="3" customFormat="1" ht="21.75" customHeight="1" x14ac:dyDescent="0.3">
      <c r="B64" s="98" t="s">
        <v>62</v>
      </c>
      <c r="C64" s="99"/>
      <c r="D64" s="99"/>
      <c r="E64" s="99"/>
      <c r="F64" s="99"/>
      <c r="G64" s="99"/>
      <c r="H64" s="211" t="s">
        <v>118</v>
      </c>
      <c r="I64" s="212"/>
      <c r="J64" s="212"/>
      <c r="K64" s="212"/>
      <c r="L64" s="212"/>
      <c r="M64" s="212"/>
      <c r="N64" s="213"/>
      <c r="O64" s="146"/>
      <c r="P64" s="146"/>
      <c r="Q64" s="146"/>
      <c r="R64" s="146"/>
      <c r="S64" s="146"/>
      <c r="T64" s="146"/>
      <c r="U64" s="146"/>
      <c r="V64" s="179"/>
      <c r="W64" s="180"/>
      <c r="X64" s="180"/>
      <c r="Y64" s="181"/>
      <c r="Z64" s="179"/>
      <c r="AA64" s="180"/>
      <c r="AB64" s="180"/>
      <c r="AC64" s="181"/>
      <c r="AD64" s="179"/>
      <c r="AE64" s="180"/>
      <c r="AF64" s="180"/>
      <c r="AG64" s="181"/>
      <c r="AH64" s="179"/>
      <c r="AI64" s="180"/>
      <c r="AJ64" s="180"/>
      <c r="AK64" s="181"/>
      <c r="AL64" s="182">
        <f t="shared" si="3"/>
        <v>0</v>
      </c>
      <c r="AM64" s="182"/>
      <c r="AN64" s="182"/>
      <c r="AO64" s="183"/>
    </row>
    <row r="65" spans="2:41" s="3" customFormat="1" ht="21.75" customHeight="1" x14ac:dyDescent="0.3">
      <c r="B65" s="98" t="s">
        <v>72</v>
      </c>
      <c r="C65" s="99"/>
      <c r="D65" s="99"/>
      <c r="E65" s="99"/>
      <c r="F65" s="99"/>
      <c r="G65" s="99"/>
      <c r="H65" s="211" t="s">
        <v>118</v>
      </c>
      <c r="I65" s="212"/>
      <c r="J65" s="212"/>
      <c r="K65" s="212"/>
      <c r="L65" s="212"/>
      <c r="M65" s="212"/>
      <c r="N65" s="213"/>
      <c r="O65" s="146"/>
      <c r="P65" s="146"/>
      <c r="Q65" s="146"/>
      <c r="R65" s="146"/>
      <c r="S65" s="146"/>
      <c r="T65" s="146"/>
      <c r="U65" s="146"/>
      <c r="V65" s="179"/>
      <c r="W65" s="180"/>
      <c r="X65" s="180"/>
      <c r="Y65" s="181"/>
      <c r="Z65" s="179"/>
      <c r="AA65" s="180"/>
      <c r="AB65" s="180"/>
      <c r="AC65" s="181"/>
      <c r="AD65" s="179"/>
      <c r="AE65" s="180"/>
      <c r="AF65" s="180"/>
      <c r="AG65" s="181"/>
      <c r="AH65" s="179"/>
      <c r="AI65" s="180"/>
      <c r="AJ65" s="180"/>
      <c r="AK65" s="181"/>
      <c r="AL65" s="182">
        <f t="shared" si="3"/>
        <v>0</v>
      </c>
      <c r="AM65" s="182"/>
      <c r="AN65" s="182"/>
      <c r="AO65" s="183"/>
    </row>
    <row r="66" spans="2:41" s="3" customFormat="1" ht="21.75" customHeight="1" x14ac:dyDescent="0.3">
      <c r="B66" s="98" t="s">
        <v>73</v>
      </c>
      <c r="C66" s="99"/>
      <c r="D66" s="99"/>
      <c r="E66" s="99"/>
      <c r="F66" s="99"/>
      <c r="G66" s="99"/>
      <c r="H66" s="211" t="s">
        <v>118</v>
      </c>
      <c r="I66" s="212"/>
      <c r="J66" s="212"/>
      <c r="K66" s="212"/>
      <c r="L66" s="212"/>
      <c r="M66" s="212"/>
      <c r="N66" s="213"/>
      <c r="O66" s="146"/>
      <c r="P66" s="146"/>
      <c r="Q66" s="146"/>
      <c r="R66" s="146"/>
      <c r="S66" s="146"/>
      <c r="T66" s="146"/>
      <c r="U66" s="146"/>
      <c r="V66" s="179"/>
      <c r="W66" s="180"/>
      <c r="X66" s="180"/>
      <c r="Y66" s="181"/>
      <c r="Z66" s="179"/>
      <c r="AA66" s="180"/>
      <c r="AB66" s="180"/>
      <c r="AC66" s="181"/>
      <c r="AD66" s="179"/>
      <c r="AE66" s="180"/>
      <c r="AF66" s="180"/>
      <c r="AG66" s="181"/>
      <c r="AH66" s="179"/>
      <c r="AI66" s="180"/>
      <c r="AJ66" s="180"/>
      <c r="AK66" s="181"/>
      <c r="AL66" s="182">
        <f t="shared" si="3"/>
        <v>0</v>
      </c>
      <c r="AM66" s="182"/>
      <c r="AN66" s="182"/>
      <c r="AO66" s="183"/>
    </row>
    <row r="67" spans="2:41" s="3" customFormat="1" ht="21.75" customHeight="1" x14ac:dyDescent="0.3">
      <c r="B67" s="98" t="s">
        <v>64</v>
      </c>
      <c r="C67" s="99"/>
      <c r="D67" s="99"/>
      <c r="E67" s="99"/>
      <c r="F67" s="99"/>
      <c r="G67" s="99"/>
      <c r="H67" s="211" t="s">
        <v>118</v>
      </c>
      <c r="I67" s="212"/>
      <c r="J67" s="212"/>
      <c r="K67" s="212"/>
      <c r="L67" s="212"/>
      <c r="M67" s="212"/>
      <c r="N67" s="213"/>
      <c r="O67" s="146"/>
      <c r="P67" s="146"/>
      <c r="Q67" s="146"/>
      <c r="R67" s="146"/>
      <c r="S67" s="146"/>
      <c r="T67" s="146"/>
      <c r="U67" s="146"/>
      <c r="V67" s="179"/>
      <c r="W67" s="180"/>
      <c r="X67" s="180"/>
      <c r="Y67" s="181"/>
      <c r="Z67" s="179"/>
      <c r="AA67" s="180"/>
      <c r="AB67" s="180"/>
      <c r="AC67" s="181"/>
      <c r="AD67" s="179"/>
      <c r="AE67" s="180"/>
      <c r="AF67" s="180"/>
      <c r="AG67" s="181"/>
      <c r="AH67" s="179"/>
      <c r="AI67" s="180"/>
      <c r="AJ67" s="180"/>
      <c r="AK67" s="181"/>
      <c r="AL67" s="182">
        <f t="shared" si="3"/>
        <v>0</v>
      </c>
      <c r="AM67" s="182"/>
      <c r="AN67" s="182"/>
      <c r="AO67" s="183"/>
    </row>
    <row r="68" spans="2:41" s="3" customFormat="1" ht="21.75" customHeight="1" x14ac:dyDescent="0.3">
      <c r="B68" s="98" t="s">
        <v>74</v>
      </c>
      <c r="C68" s="99"/>
      <c r="D68" s="99"/>
      <c r="E68" s="99"/>
      <c r="F68" s="99"/>
      <c r="G68" s="99"/>
      <c r="H68" s="211" t="s">
        <v>119</v>
      </c>
      <c r="I68" s="212"/>
      <c r="J68" s="212"/>
      <c r="K68" s="212"/>
      <c r="L68" s="212"/>
      <c r="M68" s="212"/>
      <c r="N68" s="213"/>
      <c r="O68" s="146"/>
      <c r="P68" s="146"/>
      <c r="Q68" s="146"/>
      <c r="R68" s="146"/>
      <c r="S68" s="146"/>
      <c r="T68" s="146"/>
      <c r="U68" s="146"/>
      <c r="V68" s="179"/>
      <c r="W68" s="180"/>
      <c r="X68" s="180"/>
      <c r="Y68" s="181"/>
      <c r="Z68" s="179"/>
      <c r="AA68" s="180"/>
      <c r="AB68" s="180"/>
      <c r="AC68" s="181"/>
      <c r="AD68" s="179"/>
      <c r="AE68" s="180"/>
      <c r="AF68" s="180"/>
      <c r="AG68" s="181"/>
      <c r="AH68" s="179"/>
      <c r="AI68" s="180"/>
      <c r="AJ68" s="180"/>
      <c r="AK68" s="181"/>
      <c r="AL68" s="182">
        <f t="shared" si="3"/>
        <v>0</v>
      </c>
      <c r="AM68" s="182"/>
      <c r="AN68" s="182"/>
      <c r="AO68" s="183"/>
    </row>
    <row r="69" spans="2:41" s="3" customFormat="1" ht="21.75" customHeight="1" thickBot="1" x14ac:dyDescent="0.35">
      <c r="B69" s="98" t="s">
        <v>75</v>
      </c>
      <c r="C69" s="99"/>
      <c r="D69" s="99"/>
      <c r="E69" s="99"/>
      <c r="F69" s="99"/>
      <c r="G69" s="99"/>
      <c r="H69" s="211" t="s">
        <v>119</v>
      </c>
      <c r="I69" s="212"/>
      <c r="J69" s="212"/>
      <c r="K69" s="212"/>
      <c r="L69" s="212"/>
      <c r="M69" s="212"/>
      <c r="N69" s="213"/>
      <c r="O69" s="146"/>
      <c r="P69" s="146"/>
      <c r="Q69" s="146"/>
      <c r="R69" s="146"/>
      <c r="S69" s="146"/>
      <c r="T69" s="146"/>
      <c r="U69" s="147"/>
      <c r="V69" s="179"/>
      <c r="W69" s="180"/>
      <c r="X69" s="180"/>
      <c r="Y69" s="181"/>
      <c r="Z69" s="179"/>
      <c r="AA69" s="180"/>
      <c r="AB69" s="180"/>
      <c r="AC69" s="181"/>
      <c r="AD69" s="179"/>
      <c r="AE69" s="180"/>
      <c r="AF69" s="180"/>
      <c r="AG69" s="181"/>
      <c r="AH69" s="179"/>
      <c r="AI69" s="180"/>
      <c r="AJ69" s="180"/>
      <c r="AK69" s="181"/>
      <c r="AL69" s="235">
        <f t="shared" si="3"/>
        <v>0</v>
      </c>
      <c r="AM69" s="236"/>
      <c r="AN69" s="236"/>
      <c r="AO69" s="237"/>
    </row>
    <row r="70" spans="2:41" ht="21.75" customHeight="1" thickTop="1" thickBot="1" x14ac:dyDescent="0.35">
      <c r="B70" s="302" t="s">
        <v>76</v>
      </c>
      <c r="C70" s="303"/>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3"/>
      <c r="AH70" s="303"/>
      <c r="AI70" s="303"/>
      <c r="AJ70" s="303"/>
      <c r="AK70" s="304"/>
      <c r="AL70" s="299">
        <f>SUM(AL31:AO43)+SUM(AL47:AO51)+AL53+AL56+AL58+SUM(AL63:AO69)</f>
        <v>0</v>
      </c>
      <c r="AM70" s="300"/>
      <c r="AN70" s="300"/>
      <c r="AO70" s="301"/>
    </row>
    <row r="71" spans="2:41" ht="3.75" customHeight="1" thickBot="1" x14ac:dyDescent="0.35">
      <c r="B71" s="234"/>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34"/>
      <c r="AO71" s="234"/>
    </row>
    <row r="72" spans="2:41" ht="21.75" customHeight="1" x14ac:dyDescent="0.3">
      <c r="B72" s="103" t="s">
        <v>77</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5"/>
    </row>
    <row r="73" spans="2:41" ht="21.75" customHeight="1" x14ac:dyDescent="0.3">
      <c r="B73" s="190" t="s">
        <v>318</v>
      </c>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2"/>
    </row>
    <row r="74" spans="2:41" ht="15" customHeight="1" x14ac:dyDescent="0.3">
      <c r="B74" s="190"/>
      <c r="C74" s="191"/>
      <c r="D74" s="191"/>
      <c r="E74" s="191"/>
      <c r="F74" s="191"/>
      <c r="G74" s="191"/>
      <c r="H74" s="191"/>
      <c r="I74" s="191"/>
      <c r="J74" s="191"/>
      <c r="K74" s="191"/>
      <c r="L74" s="191"/>
      <c r="M74" s="191"/>
      <c r="N74" s="191"/>
      <c r="O74" s="191"/>
      <c r="P74" s="191"/>
      <c r="Q74" s="191"/>
      <c r="R74" s="191"/>
      <c r="S74" s="191"/>
      <c r="T74" s="191"/>
      <c r="U74" s="193"/>
      <c r="V74" s="170" t="s">
        <v>129</v>
      </c>
      <c r="W74" s="171"/>
      <c r="X74" s="171"/>
      <c r="Y74" s="171"/>
      <c r="Z74" s="171"/>
      <c r="AA74" s="171"/>
      <c r="AB74" s="171"/>
      <c r="AC74" s="171"/>
      <c r="AD74" s="171"/>
      <c r="AE74" s="171"/>
      <c r="AF74" s="171"/>
      <c r="AG74" s="171"/>
      <c r="AH74" s="171"/>
      <c r="AI74" s="171"/>
      <c r="AJ74" s="171"/>
      <c r="AK74" s="171"/>
      <c r="AL74" s="191"/>
      <c r="AM74" s="191"/>
      <c r="AN74" s="191"/>
      <c r="AO74" s="192"/>
    </row>
    <row r="75" spans="2:41" ht="37.5" customHeight="1" x14ac:dyDescent="0.3">
      <c r="B75" s="175" t="s">
        <v>46</v>
      </c>
      <c r="C75" s="176"/>
      <c r="D75" s="176"/>
      <c r="E75" s="176"/>
      <c r="F75" s="176"/>
      <c r="G75" s="176"/>
      <c r="H75" s="170" t="s">
        <v>47</v>
      </c>
      <c r="I75" s="171"/>
      <c r="J75" s="171"/>
      <c r="K75" s="171"/>
      <c r="L75" s="171"/>
      <c r="M75" s="171"/>
      <c r="N75" s="171"/>
      <c r="O75" s="172"/>
      <c r="P75" s="170" t="s">
        <v>48</v>
      </c>
      <c r="Q75" s="171"/>
      <c r="R75" s="172"/>
      <c r="S75" s="170" t="s">
        <v>49</v>
      </c>
      <c r="T75" s="171"/>
      <c r="U75" s="172"/>
      <c r="V75" s="170" t="s">
        <v>51</v>
      </c>
      <c r="W75" s="171"/>
      <c r="X75" s="171"/>
      <c r="Y75" s="172"/>
      <c r="Z75" s="170" t="s">
        <v>267</v>
      </c>
      <c r="AA75" s="171"/>
      <c r="AB75" s="171"/>
      <c r="AC75" s="172"/>
      <c r="AD75" s="170" t="s">
        <v>52</v>
      </c>
      <c r="AE75" s="171"/>
      <c r="AF75" s="171"/>
      <c r="AG75" s="172"/>
      <c r="AH75" s="170" t="s">
        <v>53</v>
      </c>
      <c r="AI75" s="171"/>
      <c r="AJ75" s="171"/>
      <c r="AK75" s="172"/>
      <c r="AL75" s="171" t="s">
        <v>130</v>
      </c>
      <c r="AM75" s="171"/>
      <c r="AN75" s="171"/>
      <c r="AO75" s="195"/>
    </row>
    <row r="76" spans="2:41" ht="21.75" customHeight="1" x14ac:dyDescent="0.3">
      <c r="B76" s="214"/>
      <c r="C76" s="215"/>
      <c r="D76" s="215"/>
      <c r="E76" s="215"/>
      <c r="F76" s="215"/>
      <c r="G76" s="215"/>
      <c r="H76" s="218"/>
      <c r="I76" s="138"/>
      <c r="J76" s="138"/>
      <c r="K76" s="138"/>
      <c r="L76" s="138"/>
      <c r="M76" s="138"/>
      <c r="N76" s="138"/>
      <c r="O76" s="139"/>
      <c r="P76" s="216"/>
      <c r="Q76" s="216"/>
      <c r="R76" s="216"/>
      <c r="S76" s="217"/>
      <c r="T76" s="217"/>
      <c r="U76" s="217"/>
      <c r="V76" s="179"/>
      <c r="W76" s="180"/>
      <c r="X76" s="180"/>
      <c r="Y76" s="181"/>
      <c r="Z76" s="179"/>
      <c r="AA76" s="180"/>
      <c r="AB76" s="180"/>
      <c r="AC76" s="181"/>
      <c r="AD76" s="179"/>
      <c r="AE76" s="180"/>
      <c r="AF76" s="180"/>
      <c r="AG76" s="181"/>
      <c r="AH76" s="179"/>
      <c r="AI76" s="180"/>
      <c r="AJ76" s="180"/>
      <c r="AK76" s="181"/>
      <c r="AL76" s="182">
        <f t="shared" ref="AL76:AL85" si="4">SUM(V76:AK76)</f>
        <v>0</v>
      </c>
      <c r="AM76" s="182"/>
      <c r="AN76" s="182"/>
      <c r="AO76" s="183"/>
    </row>
    <row r="77" spans="2:41" ht="21.75" customHeight="1" x14ac:dyDescent="0.3">
      <c r="B77" s="214"/>
      <c r="C77" s="215"/>
      <c r="D77" s="215"/>
      <c r="E77" s="215"/>
      <c r="F77" s="215"/>
      <c r="G77" s="215"/>
      <c r="H77" s="218"/>
      <c r="I77" s="138"/>
      <c r="J77" s="138"/>
      <c r="K77" s="138"/>
      <c r="L77" s="138"/>
      <c r="M77" s="138"/>
      <c r="N77" s="138"/>
      <c r="O77" s="139"/>
      <c r="P77" s="216"/>
      <c r="Q77" s="216"/>
      <c r="R77" s="216"/>
      <c r="S77" s="217"/>
      <c r="T77" s="217"/>
      <c r="U77" s="217"/>
      <c r="V77" s="179"/>
      <c r="W77" s="180"/>
      <c r="X77" s="180"/>
      <c r="Y77" s="181"/>
      <c r="Z77" s="179"/>
      <c r="AA77" s="180"/>
      <c r="AB77" s="180"/>
      <c r="AC77" s="181"/>
      <c r="AD77" s="179"/>
      <c r="AE77" s="180"/>
      <c r="AF77" s="180"/>
      <c r="AG77" s="181"/>
      <c r="AH77" s="179"/>
      <c r="AI77" s="180"/>
      <c r="AJ77" s="180"/>
      <c r="AK77" s="181"/>
      <c r="AL77" s="182">
        <f t="shared" si="4"/>
        <v>0</v>
      </c>
      <c r="AM77" s="182"/>
      <c r="AN77" s="182"/>
      <c r="AO77" s="183"/>
    </row>
    <row r="78" spans="2:41" ht="21.75" customHeight="1" x14ac:dyDescent="0.3">
      <c r="B78" s="214"/>
      <c r="C78" s="215"/>
      <c r="D78" s="215"/>
      <c r="E78" s="215"/>
      <c r="F78" s="215"/>
      <c r="G78" s="215"/>
      <c r="H78" s="218"/>
      <c r="I78" s="138"/>
      <c r="J78" s="138"/>
      <c r="K78" s="138"/>
      <c r="L78" s="138"/>
      <c r="M78" s="138"/>
      <c r="N78" s="138"/>
      <c r="O78" s="139"/>
      <c r="P78" s="216"/>
      <c r="Q78" s="216"/>
      <c r="R78" s="216"/>
      <c r="S78" s="217"/>
      <c r="T78" s="217"/>
      <c r="U78" s="217"/>
      <c r="V78" s="179"/>
      <c r="W78" s="180"/>
      <c r="X78" s="180"/>
      <c r="Y78" s="181"/>
      <c r="Z78" s="179"/>
      <c r="AA78" s="180"/>
      <c r="AB78" s="180"/>
      <c r="AC78" s="181"/>
      <c r="AD78" s="179"/>
      <c r="AE78" s="180"/>
      <c r="AF78" s="180"/>
      <c r="AG78" s="181"/>
      <c r="AH78" s="179"/>
      <c r="AI78" s="180"/>
      <c r="AJ78" s="180"/>
      <c r="AK78" s="181"/>
      <c r="AL78" s="182">
        <f t="shared" si="4"/>
        <v>0</v>
      </c>
      <c r="AM78" s="182"/>
      <c r="AN78" s="182"/>
      <c r="AO78" s="183"/>
    </row>
    <row r="79" spans="2:41" ht="21.75" customHeight="1" x14ac:dyDescent="0.3">
      <c r="B79" s="214"/>
      <c r="C79" s="215"/>
      <c r="D79" s="215"/>
      <c r="E79" s="215"/>
      <c r="F79" s="215"/>
      <c r="G79" s="215"/>
      <c r="H79" s="218"/>
      <c r="I79" s="138"/>
      <c r="J79" s="138"/>
      <c r="K79" s="138"/>
      <c r="L79" s="138"/>
      <c r="M79" s="138"/>
      <c r="N79" s="138"/>
      <c r="O79" s="139"/>
      <c r="P79" s="216"/>
      <c r="Q79" s="216"/>
      <c r="R79" s="216"/>
      <c r="S79" s="217"/>
      <c r="T79" s="217"/>
      <c r="U79" s="217"/>
      <c r="V79" s="179"/>
      <c r="W79" s="180"/>
      <c r="X79" s="180"/>
      <c r="Y79" s="181"/>
      <c r="Z79" s="179"/>
      <c r="AA79" s="180"/>
      <c r="AB79" s="180"/>
      <c r="AC79" s="181"/>
      <c r="AD79" s="179"/>
      <c r="AE79" s="180"/>
      <c r="AF79" s="180"/>
      <c r="AG79" s="181"/>
      <c r="AH79" s="179"/>
      <c r="AI79" s="180"/>
      <c r="AJ79" s="180"/>
      <c r="AK79" s="181"/>
      <c r="AL79" s="182">
        <f t="shared" si="4"/>
        <v>0</v>
      </c>
      <c r="AM79" s="182"/>
      <c r="AN79" s="182"/>
      <c r="AO79" s="183"/>
    </row>
    <row r="80" spans="2:41" ht="21.75" customHeight="1" x14ac:dyDescent="0.3">
      <c r="B80" s="214"/>
      <c r="C80" s="215"/>
      <c r="D80" s="215"/>
      <c r="E80" s="215"/>
      <c r="F80" s="215"/>
      <c r="G80" s="215"/>
      <c r="H80" s="218"/>
      <c r="I80" s="138"/>
      <c r="J80" s="138"/>
      <c r="K80" s="138"/>
      <c r="L80" s="138"/>
      <c r="M80" s="138"/>
      <c r="N80" s="138"/>
      <c r="O80" s="139"/>
      <c r="P80" s="216"/>
      <c r="Q80" s="216"/>
      <c r="R80" s="216"/>
      <c r="S80" s="217"/>
      <c r="T80" s="217"/>
      <c r="U80" s="217"/>
      <c r="V80" s="179"/>
      <c r="W80" s="180"/>
      <c r="X80" s="180"/>
      <c r="Y80" s="181"/>
      <c r="Z80" s="179"/>
      <c r="AA80" s="180"/>
      <c r="AB80" s="180"/>
      <c r="AC80" s="181"/>
      <c r="AD80" s="179"/>
      <c r="AE80" s="180"/>
      <c r="AF80" s="180"/>
      <c r="AG80" s="181"/>
      <c r="AH80" s="179"/>
      <c r="AI80" s="180"/>
      <c r="AJ80" s="180"/>
      <c r="AK80" s="181"/>
      <c r="AL80" s="182">
        <f t="shared" si="4"/>
        <v>0</v>
      </c>
      <c r="AM80" s="182"/>
      <c r="AN80" s="182"/>
      <c r="AO80" s="183"/>
    </row>
    <row r="81" spans="2:41" ht="21.75" customHeight="1" x14ac:dyDescent="0.3">
      <c r="B81" s="214"/>
      <c r="C81" s="215"/>
      <c r="D81" s="215"/>
      <c r="E81" s="215"/>
      <c r="F81" s="215"/>
      <c r="G81" s="215"/>
      <c r="H81" s="218"/>
      <c r="I81" s="138"/>
      <c r="J81" s="138"/>
      <c r="K81" s="138"/>
      <c r="L81" s="138"/>
      <c r="M81" s="138"/>
      <c r="N81" s="138"/>
      <c r="O81" s="139"/>
      <c r="P81" s="216"/>
      <c r="Q81" s="216"/>
      <c r="R81" s="216"/>
      <c r="S81" s="217"/>
      <c r="T81" s="217"/>
      <c r="U81" s="217"/>
      <c r="V81" s="179"/>
      <c r="W81" s="180"/>
      <c r="X81" s="180"/>
      <c r="Y81" s="181"/>
      <c r="Z81" s="179"/>
      <c r="AA81" s="180"/>
      <c r="AB81" s="180"/>
      <c r="AC81" s="181"/>
      <c r="AD81" s="179"/>
      <c r="AE81" s="180"/>
      <c r="AF81" s="180"/>
      <c r="AG81" s="181"/>
      <c r="AH81" s="179"/>
      <c r="AI81" s="180"/>
      <c r="AJ81" s="180"/>
      <c r="AK81" s="181"/>
      <c r="AL81" s="182">
        <f t="shared" si="4"/>
        <v>0</v>
      </c>
      <c r="AM81" s="182"/>
      <c r="AN81" s="182"/>
      <c r="AO81" s="183"/>
    </row>
    <row r="82" spans="2:41" ht="21.75" customHeight="1" x14ac:dyDescent="0.3">
      <c r="B82" s="214"/>
      <c r="C82" s="215"/>
      <c r="D82" s="215"/>
      <c r="E82" s="215"/>
      <c r="F82" s="215"/>
      <c r="G82" s="215"/>
      <c r="H82" s="218"/>
      <c r="I82" s="138"/>
      <c r="J82" s="138"/>
      <c r="K82" s="138"/>
      <c r="L82" s="138"/>
      <c r="M82" s="138"/>
      <c r="N82" s="138"/>
      <c r="O82" s="139"/>
      <c r="P82" s="216"/>
      <c r="Q82" s="216"/>
      <c r="R82" s="216"/>
      <c r="S82" s="217"/>
      <c r="T82" s="217"/>
      <c r="U82" s="217"/>
      <c r="V82" s="179"/>
      <c r="W82" s="180"/>
      <c r="X82" s="180"/>
      <c r="Y82" s="181"/>
      <c r="Z82" s="179"/>
      <c r="AA82" s="180"/>
      <c r="AB82" s="180"/>
      <c r="AC82" s="181"/>
      <c r="AD82" s="179"/>
      <c r="AE82" s="180"/>
      <c r="AF82" s="180"/>
      <c r="AG82" s="181"/>
      <c r="AH82" s="179"/>
      <c r="AI82" s="180"/>
      <c r="AJ82" s="180"/>
      <c r="AK82" s="181"/>
      <c r="AL82" s="182">
        <f t="shared" si="4"/>
        <v>0</v>
      </c>
      <c r="AM82" s="182"/>
      <c r="AN82" s="182"/>
      <c r="AO82" s="183"/>
    </row>
    <row r="83" spans="2:41" ht="21.75" customHeight="1" x14ac:dyDescent="0.3">
      <c r="B83" s="214"/>
      <c r="C83" s="215"/>
      <c r="D83" s="215"/>
      <c r="E83" s="215"/>
      <c r="F83" s="215"/>
      <c r="G83" s="215"/>
      <c r="H83" s="218"/>
      <c r="I83" s="138"/>
      <c r="J83" s="138"/>
      <c r="K83" s="138"/>
      <c r="L83" s="138"/>
      <c r="M83" s="138"/>
      <c r="N83" s="138"/>
      <c r="O83" s="139"/>
      <c r="P83" s="216"/>
      <c r="Q83" s="216"/>
      <c r="R83" s="216"/>
      <c r="S83" s="217"/>
      <c r="T83" s="217"/>
      <c r="U83" s="217"/>
      <c r="V83" s="179"/>
      <c r="W83" s="180"/>
      <c r="X83" s="180"/>
      <c r="Y83" s="181"/>
      <c r="Z83" s="179"/>
      <c r="AA83" s="180"/>
      <c r="AB83" s="180"/>
      <c r="AC83" s="181"/>
      <c r="AD83" s="179"/>
      <c r="AE83" s="180"/>
      <c r="AF83" s="180"/>
      <c r="AG83" s="181"/>
      <c r="AH83" s="179"/>
      <c r="AI83" s="180"/>
      <c r="AJ83" s="180"/>
      <c r="AK83" s="181"/>
      <c r="AL83" s="182">
        <f t="shared" si="4"/>
        <v>0</v>
      </c>
      <c r="AM83" s="182"/>
      <c r="AN83" s="182"/>
      <c r="AO83" s="183"/>
    </row>
    <row r="84" spans="2:41" ht="21.75" customHeight="1" x14ac:dyDescent="0.3">
      <c r="B84" s="214"/>
      <c r="C84" s="215"/>
      <c r="D84" s="215"/>
      <c r="E84" s="215"/>
      <c r="F84" s="215"/>
      <c r="G84" s="215"/>
      <c r="H84" s="218"/>
      <c r="I84" s="138"/>
      <c r="J84" s="138"/>
      <c r="K84" s="138"/>
      <c r="L84" s="138"/>
      <c r="M84" s="138"/>
      <c r="N84" s="138"/>
      <c r="O84" s="139"/>
      <c r="P84" s="216"/>
      <c r="Q84" s="216"/>
      <c r="R84" s="216"/>
      <c r="S84" s="217"/>
      <c r="T84" s="217"/>
      <c r="U84" s="217"/>
      <c r="V84" s="179"/>
      <c r="W84" s="180"/>
      <c r="X84" s="180"/>
      <c r="Y84" s="181"/>
      <c r="Z84" s="179"/>
      <c r="AA84" s="180"/>
      <c r="AB84" s="180"/>
      <c r="AC84" s="181"/>
      <c r="AD84" s="179"/>
      <c r="AE84" s="180"/>
      <c r="AF84" s="180"/>
      <c r="AG84" s="181"/>
      <c r="AH84" s="179"/>
      <c r="AI84" s="180"/>
      <c r="AJ84" s="180"/>
      <c r="AK84" s="181"/>
      <c r="AL84" s="182">
        <f t="shared" si="4"/>
        <v>0</v>
      </c>
      <c r="AM84" s="182"/>
      <c r="AN84" s="182"/>
      <c r="AO84" s="183"/>
    </row>
    <row r="85" spans="2:41" ht="21.75" customHeight="1" thickBot="1" x14ac:dyDescent="0.35">
      <c r="B85" s="214"/>
      <c r="C85" s="215"/>
      <c r="D85" s="215"/>
      <c r="E85" s="215"/>
      <c r="F85" s="215"/>
      <c r="G85" s="215"/>
      <c r="H85" s="218"/>
      <c r="I85" s="138"/>
      <c r="J85" s="138"/>
      <c r="K85" s="138"/>
      <c r="L85" s="138"/>
      <c r="M85" s="138"/>
      <c r="N85" s="138"/>
      <c r="O85" s="139"/>
      <c r="P85" s="216"/>
      <c r="Q85" s="216"/>
      <c r="R85" s="216"/>
      <c r="S85" s="217"/>
      <c r="T85" s="217"/>
      <c r="U85" s="217"/>
      <c r="V85" s="179"/>
      <c r="W85" s="180"/>
      <c r="X85" s="180"/>
      <c r="Y85" s="181"/>
      <c r="Z85" s="179"/>
      <c r="AA85" s="180"/>
      <c r="AB85" s="180"/>
      <c r="AC85" s="181"/>
      <c r="AD85" s="179"/>
      <c r="AE85" s="180"/>
      <c r="AF85" s="180"/>
      <c r="AG85" s="181"/>
      <c r="AH85" s="179"/>
      <c r="AI85" s="180"/>
      <c r="AJ85" s="180"/>
      <c r="AK85" s="181"/>
      <c r="AL85" s="235">
        <f t="shared" si="4"/>
        <v>0</v>
      </c>
      <c r="AM85" s="236"/>
      <c r="AN85" s="236"/>
      <c r="AO85" s="237"/>
    </row>
    <row r="86" spans="2:41" ht="21.75" customHeight="1" thickTop="1" thickBot="1" x14ac:dyDescent="0.35">
      <c r="B86" s="308" t="s">
        <v>78</v>
      </c>
      <c r="C86" s="309"/>
      <c r="D86" s="309"/>
      <c r="E86" s="309"/>
      <c r="F86" s="309"/>
      <c r="G86" s="309"/>
      <c r="H86" s="309"/>
      <c r="I86" s="309"/>
      <c r="J86" s="309"/>
      <c r="K86" s="309"/>
      <c r="L86" s="309"/>
      <c r="M86" s="309"/>
      <c r="N86" s="309"/>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10"/>
      <c r="AL86" s="305">
        <f>SUM(AL76:AO85)</f>
        <v>0</v>
      </c>
      <c r="AM86" s="306"/>
      <c r="AN86" s="306"/>
      <c r="AO86" s="307"/>
    </row>
    <row r="87" spans="2:41" ht="3.75" customHeight="1" thickBot="1" x14ac:dyDescent="0.35">
      <c r="B87" s="234"/>
      <c r="C87" s="234"/>
      <c r="D87" s="234"/>
      <c r="E87" s="234"/>
      <c r="F87" s="234"/>
      <c r="G87" s="234"/>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234"/>
    </row>
    <row r="88" spans="2:41" ht="21.75" customHeight="1" x14ac:dyDescent="0.3">
      <c r="B88" s="103" t="s">
        <v>98</v>
      </c>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5"/>
    </row>
    <row r="89" spans="2:41" ht="21.75" customHeight="1" x14ac:dyDescent="0.3">
      <c r="B89" s="225" t="s">
        <v>99</v>
      </c>
      <c r="C89" s="226"/>
      <c r="D89" s="226"/>
      <c r="E89" s="226"/>
      <c r="F89" s="226"/>
      <c r="G89" s="226"/>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7"/>
      <c r="AK89" s="222">
        <f>AL70</f>
        <v>0</v>
      </c>
      <c r="AL89" s="223"/>
      <c r="AM89" s="223"/>
      <c r="AN89" s="223"/>
      <c r="AO89" s="224"/>
    </row>
    <row r="90" spans="2:41" ht="21.75" customHeight="1" thickBot="1" x14ac:dyDescent="0.35">
      <c r="B90" s="231" t="s">
        <v>100</v>
      </c>
      <c r="C90" s="232"/>
      <c r="D90" s="232"/>
      <c r="E90" s="23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3"/>
      <c r="AK90" s="228">
        <f>AL86</f>
        <v>0</v>
      </c>
      <c r="AL90" s="229"/>
      <c r="AM90" s="229"/>
      <c r="AN90" s="229"/>
      <c r="AO90" s="230"/>
    </row>
    <row r="91" spans="2:41" ht="21.75" customHeight="1" thickTop="1" x14ac:dyDescent="0.3">
      <c r="B91" s="85" t="s">
        <v>179</v>
      </c>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7"/>
      <c r="AK91" s="88">
        <f>SUM(AK89:AO90)</f>
        <v>0</v>
      </c>
      <c r="AL91" s="89"/>
      <c r="AM91" s="89"/>
      <c r="AN91" s="89"/>
      <c r="AO91" s="90"/>
    </row>
    <row r="92" spans="2:41" ht="21.75" customHeight="1" x14ac:dyDescent="0.3">
      <c r="B92" s="238" t="s">
        <v>121</v>
      </c>
      <c r="C92" s="239"/>
      <c r="D92" s="239"/>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39"/>
      <c r="AJ92" s="240"/>
      <c r="AK92" s="222">
        <f>'IQ CAA Incentive Summary'!D28</f>
        <v>0</v>
      </c>
      <c r="AL92" s="223"/>
      <c r="AM92" s="223"/>
      <c r="AN92" s="223"/>
      <c r="AO92" s="224"/>
    </row>
    <row r="93" spans="2:41" ht="21.75" customHeight="1" thickBot="1" x14ac:dyDescent="0.35">
      <c r="B93" s="231" t="s">
        <v>126</v>
      </c>
      <c r="C93" s="232"/>
      <c r="D93" s="232"/>
      <c r="E93" s="232"/>
      <c r="F93" s="232"/>
      <c r="G93" s="232"/>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c r="AK93" s="228">
        <f>'IQ CAA Incentive Summary'!E28</f>
        <v>0</v>
      </c>
      <c r="AL93" s="229"/>
      <c r="AM93" s="229"/>
      <c r="AN93" s="229"/>
      <c r="AO93" s="230"/>
    </row>
    <row r="94" spans="2:41" ht="21.75" customHeight="1" thickTop="1" thickBot="1" x14ac:dyDescent="0.35">
      <c r="B94" s="247" t="s">
        <v>133</v>
      </c>
      <c r="C94" s="248"/>
      <c r="D94" s="248"/>
      <c r="E94" s="248"/>
      <c r="F94" s="248"/>
      <c r="G94" s="248"/>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4">
        <f>AK91+AK92+AK93</f>
        <v>0</v>
      </c>
      <c r="AL94" s="245"/>
      <c r="AM94" s="245"/>
      <c r="AN94" s="245"/>
      <c r="AO94" s="246"/>
    </row>
    <row r="95" spans="2:41" ht="3.75" customHeight="1" thickBot="1" x14ac:dyDescent="0.35">
      <c r="B95" s="234"/>
      <c r="C95" s="234"/>
      <c r="D95" s="234"/>
      <c r="E95" s="234"/>
      <c r="F95" s="234"/>
      <c r="G95" s="234"/>
      <c r="H95" s="234"/>
      <c r="I95" s="234"/>
      <c r="J95" s="234"/>
      <c r="K95" s="234"/>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234"/>
    </row>
    <row r="96" spans="2:41" ht="21.75" customHeight="1" x14ac:dyDescent="0.3">
      <c r="B96" s="103" t="s">
        <v>112</v>
      </c>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5"/>
    </row>
    <row r="97" spans="2:41" ht="57.75" customHeight="1" thickBot="1" x14ac:dyDescent="0.35">
      <c r="B97" s="219" t="s">
        <v>113</v>
      </c>
      <c r="C97" s="220"/>
      <c r="D97" s="220"/>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1"/>
    </row>
    <row r="98" spans="2:41" ht="3.75" customHeight="1" thickBot="1" x14ac:dyDescent="0.35">
      <c r="B98" s="234"/>
      <c r="C98" s="234"/>
      <c r="D98" s="234"/>
      <c r="E98" s="234"/>
      <c r="F98" s="234"/>
      <c r="G98" s="234"/>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234"/>
    </row>
    <row r="99" spans="2:41" ht="21.75" customHeight="1" x14ac:dyDescent="0.3">
      <c r="B99" s="103" t="s">
        <v>114</v>
      </c>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5"/>
    </row>
    <row r="100" spans="2:41" ht="38.25" customHeight="1" x14ac:dyDescent="0.3">
      <c r="B100" s="249" t="s">
        <v>115</v>
      </c>
      <c r="C100" s="250"/>
      <c r="D100" s="250"/>
      <c r="E100" s="250"/>
      <c r="F100" s="250"/>
      <c r="G100" s="250"/>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1"/>
    </row>
    <row r="101" spans="2:41" s="3" customFormat="1" ht="38.25" customHeight="1" thickBot="1" x14ac:dyDescent="0.35">
      <c r="B101" s="241" t="s">
        <v>116</v>
      </c>
      <c r="C101" s="242"/>
      <c r="D101" s="242"/>
      <c r="E101" s="242"/>
      <c r="F101" s="243"/>
      <c r="G101" s="252"/>
      <c r="H101" s="253"/>
      <c r="I101" s="253"/>
      <c r="J101" s="253"/>
      <c r="K101" s="253"/>
      <c r="L101" s="253"/>
      <c r="M101" s="253"/>
      <c r="N101" s="253"/>
      <c r="O101" s="253"/>
      <c r="P101" s="253"/>
      <c r="Q101" s="253"/>
      <c r="R101" s="253"/>
      <c r="S101" s="253"/>
      <c r="T101" s="253"/>
      <c r="U101" s="253"/>
      <c r="V101" s="253"/>
      <c r="W101" s="253"/>
      <c r="X101" s="253"/>
      <c r="Y101" s="253"/>
      <c r="Z101" s="253"/>
      <c r="AA101" s="253"/>
      <c r="AB101" s="253"/>
      <c r="AC101" s="253"/>
      <c r="AD101" s="253"/>
      <c r="AE101" s="253"/>
      <c r="AF101" s="253"/>
      <c r="AG101" s="254" t="s">
        <v>117</v>
      </c>
      <c r="AH101" s="255"/>
      <c r="AI101" s="255"/>
      <c r="AJ101" s="252"/>
      <c r="AK101" s="253"/>
      <c r="AL101" s="253"/>
      <c r="AM101" s="253"/>
      <c r="AN101" s="253"/>
      <c r="AO101" s="256"/>
    </row>
    <row r="102" spans="2:41" ht="12" customHeight="1" x14ac:dyDescent="0.3">
      <c r="B102" s="83" t="s">
        <v>263</v>
      </c>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row>
    <row r="103" spans="2:41" ht="12" customHeight="1" x14ac:dyDescent="0.3">
      <c r="B103" s="82" t="s">
        <v>264</v>
      </c>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row>
    <row r="104" spans="2:41" ht="21.75" customHeight="1" x14ac:dyDescent="0.3"/>
    <row r="105" spans="2:41" ht="21.75" customHeight="1" x14ac:dyDescent="0.3"/>
    <row r="106" spans="2:41" ht="21.75" customHeight="1" x14ac:dyDescent="0.3"/>
  </sheetData>
  <sheetProtection selectLockedCells="1"/>
  <mergeCells count="560">
    <mergeCell ref="AH78:AK78"/>
    <mergeCell ref="AL78:AO78"/>
    <mergeCell ref="V79:Y79"/>
    <mergeCell ref="Z79:AC79"/>
    <mergeCell ref="AD79:AG79"/>
    <mergeCell ref="AH79:AK79"/>
    <mergeCell ref="AL79:AO79"/>
    <mergeCell ref="B80:G80"/>
    <mergeCell ref="P80:R80"/>
    <mergeCell ref="S80:U80"/>
    <mergeCell ref="H80:O80"/>
    <mergeCell ref="B79:G79"/>
    <mergeCell ref="P79:R79"/>
    <mergeCell ref="S79:U79"/>
    <mergeCell ref="B78:G78"/>
    <mergeCell ref="P78:R78"/>
    <mergeCell ref="S78:U78"/>
    <mergeCell ref="AH84:AK84"/>
    <mergeCell ref="AL84:AO84"/>
    <mergeCell ref="P82:R82"/>
    <mergeCell ref="S82:U82"/>
    <mergeCell ref="B81:G81"/>
    <mergeCell ref="P81:R81"/>
    <mergeCell ref="S81:U81"/>
    <mergeCell ref="AD80:AG80"/>
    <mergeCell ref="B83:G83"/>
    <mergeCell ref="P83:R83"/>
    <mergeCell ref="S83:U83"/>
    <mergeCell ref="V83:Y83"/>
    <mergeCell ref="Z83:AC83"/>
    <mergeCell ref="AD83:AG83"/>
    <mergeCell ref="Z69:AC69"/>
    <mergeCell ref="AD69:AG69"/>
    <mergeCell ref="AH69:AK69"/>
    <mergeCell ref="AL69:AO69"/>
    <mergeCell ref="AL70:AO70"/>
    <mergeCell ref="B70:AK70"/>
    <mergeCell ref="V74:AK74"/>
    <mergeCell ref="AL74:AO74"/>
    <mergeCell ref="V75:Y75"/>
    <mergeCell ref="Z75:AC75"/>
    <mergeCell ref="AD75:AG75"/>
    <mergeCell ref="AH75:AK75"/>
    <mergeCell ref="AL75:AO75"/>
    <mergeCell ref="V67:Y67"/>
    <mergeCell ref="Z67:AC67"/>
    <mergeCell ref="AD67:AG67"/>
    <mergeCell ref="AH67:AK67"/>
    <mergeCell ref="AL67:AO67"/>
    <mergeCell ref="V68:Y68"/>
    <mergeCell ref="Z68:AC68"/>
    <mergeCell ref="AD68:AG68"/>
    <mergeCell ref="AH68:AK68"/>
    <mergeCell ref="AL68:AO68"/>
    <mergeCell ref="V65:Y65"/>
    <mergeCell ref="Z65:AC65"/>
    <mergeCell ref="AD65:AG65"/>
    <mergeCell ref="AH65:AK65"/>
    <mergeCell ref="AL65:AO65"/>
    <mergeCell ref="Z63:AC63"/>
    <mergeCell ref="AD63:AG63"/>
    <mergeCell ref="AH63:AK63"/>
    <mergeCell ref="AL66:AO66"/>
    <mergeCell ref="V66:Y66"/>
    <mergeCell ref="Z66:AC66"/>
    <mergeCell ref="AD66:AG66"/>
    <mergeCell ref="AH66:AK66"/>
    <mergeCell ref="V56:Y56"/>
    <mergeCell ref="Z56:AC56"/>
    <mergeCell ref="AD56:AG56"/>
    <mergeCell ref="AH56:AK56"/>
    <mergeCell ref="AL56:AO56"/>
    <mergeCell ref="AH58:AK58"/>
    <mergeCell ref="AL58:AO58"/>
    <mergeCell ref="V61:AK61"/>
    <mergeCell ref="AL61:AO61"/>
    <mergeCell ref="AM59:AO59"/>
    <mergeCell ref="B60:AO60"/>
    <mergeCell ref="B59:E59"/>
    <mergeCell ref="F59:O59"/>
    <mergeCell ref="P59:R59"/>
    <mergeCell ref="S59:Y59"/>
    <mergeCell ref="Z59:AA59"/>
    <mergeCell ref="AB59:AE59"/>
    <mergeCell ref="B61:U61"/>
    <mergeCell ref="AF59:AG59"/>
    <mergeCell ref="AH59:AI59"/>
    <mergeCell ref="AJ59:AL59"/>
    <mergeCell ref="S56:T56"/>
    <mergeCell ref="H56:R56"/>
    <mergeCell ref="AJ57:AL57"/>
    <mergeCell ref="AD50:AG50"/>
    <mergeCell ref="AH50:AK50"/>
    <mergeCell ref="AL50:AO50"/>
    <mergeCell ref="Z51:AC51"/>
    <mergeCell ref="AD51:AG51"/>
    <mergeCell ref="AH51:AK51"/>
    <mergeCell ref="AL51:AO51"/>
    <mergeCell ref="V53:Y53"/>
    <mergeCell ref="Z53:AC53"/>
    <mergeCell ref="AD53:AG53"/>
    <mergeCell ref="AH53:AK53"/>
    <mergeCell ref="AL53:AO53"/>
    <mergeCell ref="AG52:AH52"/>
    <mergeCell ref="AI52:AJ52"/>
    <mergeCell ref="AD52:AF52"/>
    <mergeCell ref="V48:Y48"/>
    <mergeCell ref="Z48:AC48"/>
    <mergeCell ref="AD48:AG48"/>
    <mergeCell ref="AH48:AK48"/>
    <mergeCell ref="AL48:AO48"/>
    <mergeCell ref="Z49:AC49"/>
    <mergeCell ref="AD49:AG49"/>
    <mergeCell ref="AH49:AK49"/>
    <mergeCell ref="AL49:AO49"/>
    <mergeCell ref="AD40:AG40"/>
    <mergeCell ref="AH40:AK40"/>
    <mergeCell ref="AL40:AO40"/>
    <mergeCell ref="V41:Y41"/>
    <mergeCell ref="Z41:AC41"/>
    <mergeCell ref="AD41:AG41"/>
    <mergeCell ref="AH41:AK41"/>
    <mergeCell ref="AL41:AO41"/>
    <mergeCell ref="V42:Y42"/>
    <mergeCell ref="Z42:AC42"/>
    <mergeCell ref="AD42:AG42"/>
    <mergeCell ref="AH42:AK42"/>
    <mergeCell ref="AL42:AO42"/>
    <mergeCell ref="V40:Y40"/>
    <mergeCell ref="Z40:AC40"/>
    <mergeCell ref="V38:Y38"/>
    <mergeCell ref="Z38:AC38"/>
    <mergeCell ref="AD38:AG38"/>
    <mergeCell ref="AH38:AK38"/>
    <mergeCell ref="AL38:AO38"/>
    <mergeCell ref="V39:Y39"/>
    <mergeCell ref="Z39:AC39"/>
    <mergeCell ref="AD39:AG39"/>
    <mergeCell ref="AH39:AK39"/>
    <mergeCell ref="AL39:AO39"/>
    <mergeCell ref="V36:Y36"/>
    <mergeCell ref="Z36:AC36"/>
    <mergeCell ref="AD36:AG36"/>
    <mergeCell ref="AH36:AK36"/>
    <mergeCell ref="AL36:AO36"/>
    <mergeCell ref="V37:Y37"/>
    <mergeCell ref="Z37:AC37"/>
    <mergeCell ref="AD37:AG37"/>
    <mergeCell ref="AH37:AK37"/>
    <mergeCell ref="AL37:AO37"/>
    <mergeCell ref="AH33:AK33"/>
    <mergeCell ref="AL33:AO33"/>
    <mergeCell ref="V34:Y34"/>
    <mergeCell ref="Z34:AC34"/>
    <mergeCell ref="AD34:AG34"/>
    <mergeCell ref="AH34:AK34"/>
    <mergeCell ref="AL34:AO34"/>
    <mergeCell ref="V35:Y35"/>
    <mergeCell ref="Z35:AC35"/>
    <mergeCell ref="AD35:AG35"/>
    <mergeCell ref="AH35:AK35"/>
    <mergeCell ref="AL35:AO35"/>
    <mergeCell ref="V33:Y33"/>
    <mergeCell ref="Z33:AC33"/>
    <mergeCell ref="AD33:AG33"/>
    <mergeCell ref="AL31:AO31"/>
    <mergeCell ref="AH31:AK31"/>
    <mergeCell ref="AD31:AG31"/>
    <mergeCell ref="Z31:AC31"/>
    <mergeCell ref="V31:Y31"/>
    <mergeCell ref="V32:Y32"/>
    <mergeCell ref="Z32:AC32"/>
    <mergeCell ref="AD32:AG32"/>
    <mergeCell ref="AH32:AK32"/>
    <mergeCell ref="AL32:AO32"/>
    <mergeCell ref="V30:Y30"/>
    <mergeCell ref="Z30:AC30"/>
    <mergeCell ref="AD30:AG30"/>
    <mergeCell ref="AL30:AO30"/>
    <mergeCell ref="AH30:AK30"/>
    <mergeCell ref="V29:AK29"/>
    <mergeCell ref="AL29:AO29"/>
    <mergeCell ref="AC9:AH9"/>
    <mergeCell ref="P9:AA9"/>
    <mergeCell ref="B26:AO26"/>
    <mergeCell ref="B27:AO27"/>
    <mergeCell ref="B28:AO28"/>
    <mergeCell ref="B22:AO22"/>
    <mergeCell ref="AG23:AJ23"/>
    <mergeCell ref="AK23:AO23"/>
    <mergeCell ref="B24:E24"/>
    <mergeCell ref="F24:R24"/>
    <mergeCell ref="S24:V24"/>
    <mergeCell ref="W24:AB24"/>
    <mergeCell ref="AC24:AF24"/>
    <mergeCell ref="AG24:AO24"/>
    <mergeCell ref="B29:U29"/>
    <mergeCell ref="B23:K23"/>
    <mergeCell ref="L23:AF23"/>
    <mergeCell ref="F9:M9"/>
    <mergeCell ref="AE11:AH11"/>
    <mergeCell ref="O11:R11"/>
    <mergeCell ref="T11:W11"/>
    <mergeCell ref="J11:N11"/>
    <mergeCell ref="N9:O9"/>
    <mergeCell ref="B10:AO10"/>
    <mergeCell ref="AK11:AM11"/>
    <mergeCell ref="B9:E9"/>
    <mergeCell ref="AM9:AO9"/>
    <mergeCell ref="AJ9:AL9"/>
    <mergeCell ref="B98:AO98"/>
    <mergeCell ref="B101:F101"/>
    <mergeCell ref="AK93:AO93"/>
    <mergeCell ref="B93:AJ93"/>
    <mergeCell ref="AK94:AO94"/>
    <mergeCell ref="B94:AJ94"/>
    <mergeCell ref="O68:U68"/>
    <mergeCell ref="H69:N69"/>
    <mergeCell ref="O69:U69"/>
    <mergeCell ref="B73:AO73"/>
    <mergeCell ref="B75:G75"/>
    <mergeCell ref="B68:G68"/>
    <mergeCell ref="B99:AO99"/>
    <mergeCell ref="B100:AO100"/>
    <mergeCell ref="G101:AF101"/>
    <mergeCell ref="AG101:AI101"/>
    <mergeCell ref="AJ101:AO101"/>
    <mergeCell ref="AH83:AK83"/>
    <mergeCell ref="AL83:AO83"/>
    <mergeCell ref="V84:Y84"/>
    <mergeCell ref="Z84:AC84"/>
    <mergeCell ref="AD84:AG84"/>
    <mergeCell ref="B82:G82"/>
    <mergeCell ref="V69:Y69"/>
    <mergeCell ref="B21:AO21"/>
    <mergeCell ref="B25:AO25"/>
    <mergeCell ref="B71:AO71"/>
    <mergeCell ref="AK92:AO92"/>
    <mergeCell ref="B92:AJ92"/>
    <mergeCell ref="H81:O81"/>
    <mergeCell ref="H82:O82"/>
    <mergeCell ref="H83:O83"/>
    <mergeCell ref="H84:O84"/>
    <mergeCell ref="H85:O85"/>
    <mergeCell ref="B87:AO87"/>
    <mergeCell ref="H75:O75"/>
    <mergeCell ref="P75:R75"/>
    <mergeCell ref="H68:N68"/>
    <mergeCell ref="AK52:AM52"/>
    <mergeCell ref="AN52:AO52"/>
    <mergeCell ref="B72:AO72"/>
    <mergeCell ref="B69:G69"/>
    <mergeCell ref="S75:U75"/>
    <mergeCell ref="B74:U74"/>
    <mergeCell ref="L47:O47"/>
    <mergeCell ref="P47:Q47"/>
    <mergeCell ref="B84:G84"/>
    <mergeCell ref="P84:R84"/>
    <mergeCell ref="B97:AO97"/>
    <mergeCell ref="AK89:AO89"/>
    <mergeCell ref="B89:AJ89"/>
    <mergeCell ref="AK90:AO90"/>
    <mergeCell ref="B90:AJ90"/>
    <mergeCell ref="B88:AO88"/>
    <mergeCell ref="B85:G85"/>
    <mergeCell ref="P85:R85"/>
    <mergeCell ref="S85:U85"/>
    <mergeCell ref="B95:AO95"/>
    <mergeCell ref="V85:Y85"/>
    <mergeCell ref="Z85:AC85"/>
    <mergeCell ref="AD85:AG85"/>
    <mergeCell ref="AH85:AK85"/>
    <mergeCell ref="AL85:AO85"/>
    <mergeCell ref="AL86:AO86"/>
    <mergeCell ref="B86:AK86"/>
    <mergeCell ref="H78:O78"/>
    <mergeCell ref="H79:O79"/>
    <mergeCell ref="V77:Y77"/>
    <mergeCell ref="Z77:AC77"/>
    <mergeCell ref="AD77:AG77"/>
    <mergeCell ref="V78:Y78"/>
    <mergeCell ref="Z78:AC78"/>
    <mergeCell ref="AD78:AG78"/>
    <mergeCell ref="B96:AO96"/>
    <mergeCell ref="S84:U84"/>
    <mergeCell ref="AH80:AK80"/>
    <mergeCell ref="AL80:AO80"/>
    <mergeCell ref="V81:Y81"/>
    <mergeCell ref="Z81:AC81"/>
    <mergeCell ref="AD81:AG81"/>
    <mergeCell ref="AH81:AK81"/>
    <mergeCell ref="AL81:AO81"/>
    <mergeCell ref="V82:Y82"/>
    <mergeCell ref="Z82:AC82"/>
    <mergeCell ref="AD82:AG82"/>
    <mergeCell ref="AH82:AK82"/>
    <mergeCell ref="AL82:AO82"/>
    <mergeCell ref="V80:Y80"/>
    <mergeCell ref="Z80:AC80"/>
    <mergeCell ref="AH77:AK77"/>
    <mergeCell ref="AL77:AO77"/>
    <mergeCell ref="B77:G77"/>
    <mergeCell ref="P77:R77"/>
    <mergeCell ref="S77:U77"/>
    <mergeCell ref="B76:G76"/>
    <mergeCell ref="P76:R76"/>
    <mergeCell ref="S76:U76"/>
    <mergeCell ref="H76:O76"/>
    <mergeCell ref="V76:Y76"/>
    <mergeCell ref="Z76:AC76"/>
    <mergeCell ref="AD76:AG76"/>
    <mergeCell ref="AH76:AK76"/>
    <mergeCell ref="AL76:AO76"/>
    <mergeCell ref="H77:O77"/>
    <mergeCell ref="B67:G67"/>
    <mergeCell ref="B66:G66"/>
    <mergeCell ref="B65:G65"/>
    <mergeCell ref="H66:N66"/>
    <mergeCell ref="O66:U66"/>
    <mergeCell ref="H67:N67"/>
    <mergeCell ref="O67:U67"/>
    <mergeCell ref="H65:N65"/>
    <mergeCell ref="O65:U65"/>
    <mergeCell ref="B64:G64"/>
    <mergeCell ref="B63:G63"/>
    <mergeCell ref="H62:N62"/>
    <mergeCell ref="O62:U62"/>
    <mergeCell ref="H63:N63"/>
    <mergeCell ref="O63:U63"/>
    <mergeCell ref="H64:N64"/>
    <mergeCell ref="O64:U64"/>
    <mergeCell ref="V63:Y63"/>
    <mergeCell ref="B62:G62"/>
    <mergeCell ref="V62:Y62"/>
    <mergeCell ref="Z62:AC62"/>
    <mergeCell ref="AD62:AG62"/>
    <mergeCell ref="AH62:AK62"/>
    <mergeCell ref="AL62:AO62"/>
    <mergeCell ref="AL63:AO63"/>
    <mergeCell ref="V64:Y64"/>
    <mergeCell ref="Z64:AC64"/>
    <mergeCell ref="AD64:AG64"/>
    <mergeCell ref="AH64:AK64"/>
    <mergeCell ref="AL64:AO64"/>
    <mergeCell ref="H58:U58"/>
    <mergeCell ref="B57:E57"/>
    <mergeCell ref="F57:O57"/>
    <mergeCell ref="P57:R57"/>
    <mergeCell ref="S57:Y57"/>
    <mergeCell ref="Z57:AA57"/>
    <mergeCell ref="AB57:AE57"/>
    <mergeCell ref="AF57:AG57"/>
    <mergeCell ref="AH57:AI57"/>
    <mergeCell ref="B56:G56"/>
    <mergeCell ref="V58:Y58"/>
    <mergeCell ref="Z58:AC58"/>
    <mergeCell ref="AD58:AG58"/>
    <mergeCell ref="AJ54:AK54"/>
    <mergeCell ref="AL54:AM54"/>
    <mergeCell ref="AN54:AO54"/>
    <mergeCell ref="B55:G55"/>
    <mergeCell ref="H55:M55"/>
    <mergeCell ref="N55:U55"/>
    <mergeCell ref="V55:AA55"/>
    <mergeCell ref="AB55:AI55"/>
    <mergeCell ref="AJ55:AO55"/>
    <mergeCell ref="B54:E54"/>
    <mergeCell ref="F54:O54"/>
    <mergeCell ref="P54:R54"/>
    <mergeCell ref="S54:W54"/>
    <mergeCell ref="X54:Y54"/>
    <mergeCell ref="Z54:AC54"/>
    <mergeCell ref="AD54:AE54"/>
    <mergeCell ref="AF54:AG54"/>
    <mergeCell ref="AH54:AI54"/>
    <mergeCell ref="AM57:AO57"/>
    <mergeCell ref="B58:G58"/>
    <mergeCell ref="B53:G53"/>
    <mergeCell ref="B50:G50"/>
    <mergeCell ref="B49:G49"/>
    <mergeCell ref="H53:U53"/>
    <mergeCell ref="H50:K50"/>
    <mergeCell ref="L50:O50"/>
    <mergeCell ref="P50:Q50"/>
    <mergeCell ref="R50:U50"/>
    <mergeCell ref="B52:E52"/>
    <mergeCell ref="F52:O52"/>
    <mergeCell ref="P52:R52"/>
    <mergeCell ref="S52:W52"/>
    <mergeCell ref="H49:K49"/>
    <mergeCell ref="L49:O49"/>
    <mergeCell ref="P49:Q49"/>
    <mergeCell ref="R49:U49"/>
    <mergeCell ref="B51:G51"/>
    <mergeCell ref="H51:U51"/>
    <mergeCell ref="V49:Y49"/>
    <mergeCell ref="V51:Y51"/>
    <mergeCell ref="X52:AC52"/>
    <mergeCell ref="V50:Y50"/>
    <mergeCell ref="Z50:AC50"/>
    <mergeCell ref="B48:G48"/>
    <mergeCell ref="B47:G47"/>
    <mergeCell ref="B44:AO44"/>
    <mergeCell ref="B46:G46"/>
    <mergeCell ref="B45:U45"/>
    <mergeCell ref="H46:U46"/>
    <mergeCell ref="H48:K48"/>
    <mergeCell ref="L48:O48"/>
    <mergeCell ref="P48:Q48"/>
    <mergeCell ref="R48:U48"/>
    <mergeCell ref="H47:K47"/>
    <mergeCell ref="V45:AK45"/>
    <mergeCell ref="R47:U47"/>
    <mergeCell ref="AL45:AO45"/>
    <mergeCell ref="V46:Y46"/>
    <mergeCell ref="Z46:AC46"/>
    <mergeCell ref="AD46:AG46"/>
    <mergeCell ref="AH46:AK46"/>
    <mergeCell ref="AL46:AO46"/>
    <mergeCell ref="V47:Y47"/>
    <mergeCell ref="Z47:AC47"/>
    <mergeCell ref="AD47:AG47"/>
    <mergeCell ref="AH47:AK47"/>
    <mergeCell ref="AL47:AO47"/>
    <mergeCell ref="AD43:AG43"/>
    <mergeCell ref="AH43:AK43"/>
    <mergeCell ref="AL43:AO43"/>
    <mergeCell ref="Q42:S42"/>
    <mergeCell ref="T42:U42"/>
    <mergeCell ref="B42:G42"/>
    <mergeCell ref="J42:K42"/>
    <mergeCell ref="H42:I42"/>
    <mergeCell ref="L42:N42"/>
    <mergeCell ref="O42:P42"/>
    <mergeCell ref="Q43:S43"/>
    <mergeCell ref="T43:U43"/>
    <mergeCell ref="B43:G43"/>
    <mergeCell ref="J43:K43"/>
    <mergeCell ref="H43:I43"/>
    <mergeCell ref="L43:N43"/>
    <mergeCell ref="O43:P43"/>
    <mergeCell ref="V43:Y43"/>
    <mergeCell ref="Z43:AC43"/>
    <mergeCell ref="Q41:S41"/>
    <mergeCell ref="T41:U41"/>
    <mergeCell ref="B41:G41"/>
    <mergeCell ref="J41:K41"/>
    <mergeCell ref="H41:I41"/>
    <mergeCell ref="L41:N41"/>
    <mergeCell ref="O41:P41"/>
    <mergeCell ref="B39:G39"/>
    <mergeCell ref="J39:K39"/>
    <mergeCell ref="H39:I39"/>
    <mergeCell ref="L39:N39"/>
    <mergeCell ref="O39:P39"/>
    <mergeCell ref="Q40:S40"/>
    <mergeCell ref="T40:U40"/>
    <mergeCell ref="B40:G40"/>
    <mergeCell ref="J40:K40"/>
    <mergeCell ref="H40:I40"/>
    <mergeCell ref="L40:N40"/>
    <mergeCell ref="O40:P40"/>
    <mergeCell ref="Q39:S39"/>
    <mergeCell ref="T39:U39"/>
    <mergeCell ref="B37:G37"/>
    <mergeCell ref="J37:K37"/>
    <mergeCell ref="B31:G31"/>
    <mergeCell ref="H30:U30"/>
    <mergeCell ref="T31:U31"/>
    <mergeCell ref="H37:I37"/>
    <mergeCell ref="L37:N37"/>
    <mergeCell ref="O37:P37"/>
    <mergeCell ref="Q37:S37"/>
    <mergeCell ref="T37:U37"/>
    <mergeCell ref="B35:G35"/>
    <mergeCell ref="B34:G34"/>
    <mergeCell ref="B30:G30"/>
    <mergeCell ref="H31:J31"/>
    <mergeCell ref="K31:L31"/>
    <mergeCell ref="M31:O31"/>
    <mergeCell ref="P31:Q31"/>
    <mergeCell ref="R31:S31"/>
    <mergeCell ref="B20:J20"/>
    <mergeCell ref="K20:M20"/>
    <mergeCell ref="N20:U20"/>
    <mergeCell ref="V20:Y20"/>
    <mergeCell ref="Z20:AO20"/>
    <mergeCell ref="B19:C19"/>
    <mergeCell ref="D19:N19"/>
    <mergeCell ref="O19:S19"/>
    <mergeCell ref="T19:U19"/>
    <mergeCell ref="V19:W19"/>
    <mergeCell ref="X19:AH19"/>
    <mergeCell ref="B18:E18"/>
    <mergeCell ref="F18:N18"/>
    <mergeCell ref="O18:S18"/>
    <mergeCell ref="T18:U18"/>
    <mergeCell ref="V18:Y18"/>
    <mergeCell ref="Z18:AH18"/>
    <mergeCell ref="AI18:AM18"/>
    <mergeCell ref="AN18:AO18"/>
    <mergeCell ref="AI19:AM19"/>
    <mergeCell ref="AN19:AO19"/>
    <mergeCell ref="V16:AO16"/>
    <mergeCell ref="B17:C17"/>
    <mergeCell ref="D17:K17"/>
    <mergeCell ref="L17:Q17"/>
    <mergeCell ref="R17:U17"/>
    <mergeCell ref="V17:W17"/>
    <mergeCell ref="X17:AE17"/>
    <mergeCell ref="AF17:AK17"/>
    <mergeCell ref="AL17:AO17"/>
    <mergeCell ref="B1:AO1"/>
    <mergeCell ref="B2:AF2"/>
    <mergeCell ref="AG6:AO6"/>
    <mergeCell ref="B4:AO4"/>
    <mergeCell ref="B3:AO3"/>
    <mergeCell ref="B14:E14"/>
    <mergeCell ref="F14:L14"/>
    <mergeCell ref="M14:Q14"/>
    <mergeCell ref="R14:X14"/>
    <mergeCell ref="Y14:AC14"/>
    <mergeCell ref="AD14:AJ14"/>
    <mergeCell ref="AK14:AO14"/>
    <mergeCell ref="B11:I11"/>
    <mergeCell ref="Y11:AC11"/>
    <mergeCell ref="B13:D13"/>
    <mergeCell ref="E13:F13"/>
    <mergeCell ref="G13:J13"/>
    <mergeCell ref="K13:L13"/>
    <mergeCell ref="M13:O13"/>
    <mergeCell ref="P13:Q13"/>
    <mergeCell ref="R13:T13"/>
    <mergeCell ref="U13:X13"/>
    <mergeCell ref="Y13:AA13"/>
    <mergeCell ref="B12:AO12"/>
    <mergeCell ref="B103:AO103"/>
    <mergeCell ref="B102:AO102"/>
    <mergeCell ref="AG2:AO2"/>
    <mergeCell ref="B91:AJ91"/>
    <mergeCell ref="AK91:AO91"/>
    <mergeCell ref="H36:U36"/>
    <mergeCell ref="Q38:S38"/>
    <mergeCell ref="T38:U38"/>
    <mergeCell ref="B38:G38"/>
    <mergeCell ref="J38:K38"/>
    <mergeCell ref="H38:I38"/>
    <mergeCell ref="L38:N38"/>
    <mergeCell ref="O38:P38"/>
    <mergeCell ref="B33:G33"/>
    <mergeCell ref="B32:G32"/>
    <mergeCell ref="H35:U35"/>
    <mergeCell ref="H34:U34"/>
    <mergeCell ref="H33:U33"/>
    <mergeCell ref="H32:U32"/>
    <mergeCell ref="B8:AO8"/>
    <mergeCell ref="AB13:AD13"/>
    <mergeCell ref="AF13:AN13"/>
    <mergeCell ref="B15:AO15"/>
    <mergeCell ref="B16:U16"/>
  </mergeCells>
  <conditionalFormatting sqref="B43:G43">
    <cfRule type="expression" dxfId="27" priority="9">
      <formula>ISBLANK(AI11)</formula>
    </cfRule>
  </conditionalFormatting>
  <conditionalFormatting sqref="B76:AO85">
    <cfRule type="expression" dxfId="26" priority="28">
      <formula>SUM($AL$31:$AO$43)=0</formula>
    </cfRule>
  </conditionalFormatting>
  <conditionalFormatting sqref="D17:K17 R17:U17 X17:AE17 AL17:AO17 F18:N18 Z18:AH18 T18:U19 AN18:AO19 D19:N19 X19:AH19 N20:U20 Z20:AO20">
    <cfRule type="containsBlanks" dxfId="25" priority="65">
      <formula>LEN(TRIM(D17))=0</formula>
    </cfRule>
  </conditionalFormatting>
  <conditionalFormatting sqref="E13">
    <cfRule type="containsBlanks" dxfId="24" priority="18">
      <formula>LEN(TRIM(E13))=0</formula>
    </cfRule>
  </conditionalFormatting>
  <conditionalFormatting sqref="E13:F13 K13:L13 P13:Q13 U13:X13">
    <cfRule type="containsBlanks" dxfId="23" priority="12">
      <formula>LEN(TRIM(E13))=0</formula>
    </cfRule>
  </conditionalFormatting>
  <conditionalFormatting sqref="F9:M9 P9:AA9 AC9:AH9 AM9:AO9">
    <cfRule type="containsBlanks" dxfId="22" priority="59">
      <formula>LEN(TRIM(F9))=0</formula>
    </cfRule>
  </conditionalFormatting>
  <conditionalFormatting sqref="F24:R24 K31:L31 P31:Q31">
    <cfRule type="containsBlanks" dxfId="21" priority="66">
      <formula>LEN(TRIM(F24))=0</formula>
    </cfRule>
  </conditionalFormatting>
  <conditionalFormatting sqref="H43:I43">
    <cfRule type="expression" dxfId="20" priority="6">
      <formula>ISBLANK(AI11)</formula>
    </cfRule>
  </conditionalFormatting>
  <conditionalFormatting sqref="J11">
    <cfRule type="containsBlanks" dxfId="19" priority="62">
      <formula>LEN(TRIM(J11))=0</formula>
    </cfRule>
  </conditionalFormatting>
  <conditionalFormatting sqref="J37:K43 O37:P43 T37:U43">
    <cfRule type="containsBlanks" dxfId="18" priority="69">
      <formula>LEN(TRIM(J37))=0</formula>
    </cfRule>
  </conditionalFormatting>
  <conditionalFormatting sqref="L23">
    <cfRule type="containsBlanks" dxfId="17" priority="67">
      <formula>LEN(TRIM(L23))=0</formula>
    </cfRule>
  </conditionalFormatting>
  <conditionalFormatting sqref="L43:N43">
    <cfRule type="expression" dxfId="16" priority="5">
      <formula>ISBLANK(AI11)</formula>
    </cfRule>
  </conditionalFormatting>
  <conditionalFormatting sqref="M14:Q14 Y14:AC14 AK14:AO14">
    <cfRule type="containsBlanks" dxfId="15" priority="64">
      <formula>LEN(TRIM(M14))=0</formula>
    </cfRule>
  </conditionalFormatting>
  <conditionalFormatting sqref="Q43:S43">
    <cfRule type="expression" dxfId="14" priority="4">
      <formula>ISBLANK(AI11)</formula>
    </cfRule>
  </conditionalFormatting>
  <conditionalFormatting sqref="S11 X11">
    <cfRule type="containsBlanks" dxfId="13" priority="60">
      <formula>LEN(TRIM(S11))=0</formula>
    </cfRule>
  </conditionalFormatting>
  <conditionalFormatting sqref="U56">
    <cfRule type="containsBlanks" dxfId="12" priority="71">
      <formula>LEN(TRIM(U56))=0</formula>
    </cfRule>
  </conditionalFormatting>
  <conditionalFormatting sqref="AB13:AD13 AF13:AN13">
    <cfRule type="containsBlanks" dxfId="11" priority="11">
      <formula>LEN(TRIM(AB13))=0</formula>
    </cfRule>
  </conditionalFormatting>
  <conditionalFormatting sqref="AD11 AI11">
    <cfRule type="containsBlanks" dxfId="10" priority="63">
      <formula>LEN(TRIM(AD11))=0</formula>
    </cfRule>
  </conditionalFormatting>
  <conditionalFormatting sqref="AF54:AG54 AN54:AO54 AH57:AI57 AH59:AI59 L47:O50 R47:U50 F52:O52 S52:W52 AD52:AF52 AI52:AJ52 AN52:AO52 F54:O54 S54:W54 Z54:AC54 AJ54:AK54 H55:M55 V55:AA55 AJ55:AO55 F57:O57 S57:Y57 AB57:AE57 AM57:AO57 F59:O59 S59:Y59 AB59:AE59 AM59:AO59 O63:U69">
    <cfRule type="containsBlanks" dxfId="9" priority="70">
      <formula>LEN(TRIM(F47))=0</formula>
    </cfRule>
  </conditionalFormatting>
  <conditionalFormatting sqref="AF54:AG54">
    <cfRule type="cellIs" dxfId="8" priority="25" operator="between">
      <formula>0.01</formula>
      <formula>15.19</formula>
    </cfRule>
  </conditionalFormatting>
  <conditionalFormatting sqref="AG6:AO6">
    <cfRule type="containsBlanks" dxfId="7" priority="58">
      <formula>LEN(TRIM(AG6))=0</formula>
    </cfRule>
  </conditionalFormatting>
  <conditionalFormatting sqref="AH57:AI57">
    <cfRule type="cellIs" dxfId="6" priority="15" operator="between">
      <formula>0.01</formula>
      <formula>94.99</formula>
    </cfRule>
  </conditionalFormatting>
  <conditionalFormatting sqref="AH59:AI59">
    <cfRule type="cellIs" dxfId="5" priority="14" operator="between">
      <formula>0.01</formula>
      <formula>89.99</formula>
    </cfRule>
  </conditionalFormatting>
  <conditionalFormatting sqref="AK23:AO23 W24:AB24 AG24:AO24">
    <cfRule type="containsBlanks" dxfId="4" priority="68">
      <formula>LEN(TRIM(W23))=0</formula>
    </cfRule>
  </conditionalFormatting>
  <conditionalFormatting sqref="AL43:AO43">
    <cfRule type="expression" dxfId="3" priority="1">
      <formula>ISBLANK(AI11)</formula>
    </cfRule>
  </conditionalFormatting>
  <conditionalFormatting sqref="AN11">
    <cfRule type="containsBlanks" dxfId="2" priority="61">
      <formula>LEN(TRIM(AN11))=0</formula>
    </cfRule>
  </conditionalFormatting>
  <conditionalFormatting sqref="AN54:AO54">
    <cfRule type="cellIs" dxfId="1" priority="17" operator="between">
      <formula>0.01</formula>
      <formula>7.79</formula>
    </cfRule>
  </conditionalFormatting>
  <dataValidations count="1">
    <dataValidation type="list" allowBlank="1" showInputMessage="1" showErrorMessage="1" sqref="AD11 AI11 AN11 U56 S11 X11" xr:uid="{DDB91DDB-32A6-4396-B338-E8EEF13817A2}">
      <formula1>"X"</formula1>
    </dataValidation>
  </dataValidations>
  <hyperlinks>
    <hyperlink ref="L6:N6" r:id="rId1" display="Tiffany Irby" xr:uid="{C13F7E54-9244-4943-830A-DEDA3EB0CA71}"/>
    <hyperlink ref="B5:D5" r:id="rId2" display="Click Here" xr:uid="{A9914746-9145-4273-ABE2-B6D87D5D8F29}"/>
  </hyperlinks>
  <pageMargins left="0.7" right="0.7" top="0.75" bottom="0.75" header="0.3" footer="0.3"/>
  <pageSetup scale="85" fitToHeight="0" orientation="portrait" horizontalDpi="1200" verticalDpi="1200" r:id="rId3"/>
  <rowBreaks count="1" manualBreakCount="1">
    <brk id="71" min="1" max="40" man="1"/>
  </rowBreaks>
  <drawing r:id="rId4"/>
  <extLst>
    <ext xmlns:x14="http://schemas.microsoft.com/office/spreadsheetml/2009/9/main" uri="{CCE6A557-97BC-4b89-ADB6-D9C93CAAB3DF}">
      <x14:dataValidations xmlns:xm="http://schemas.microsoft.com/office/excel/2006/main" count="11">
        <x14:dataValidation type="list" allowBlank="1" showInputMessage="1" showErrorMessage="1" xr:uid="{77B09116-F358-4AB8-B883-83EB1D1B3B44}">
          <x14:formula1>
            <xm:f>Lists!$A$1:$A$8</xm:f>
          </x14:formula1>
          <xm:sqref>X17:AE17</xm:sqref>
        </x14:dataValidation>
        <x14:dataValidation type="list" allowBlank="1" showInputMessage="1" showErrorMessage="1" xr:uid="{82CCC39E-44D5-4677-A349-CF35453AB2D8}">
          <x14:formula1>
            <xm:f>Lists!$D$1:$D$6</xm:f>
          </x14:formula1>
          <xm:sqref>N20:U20</xm:sqref>
        </x14:dataValidation>
        <x14:dataValidation type="list" allowBlank="1" showInputMessage="1" showErrorMessage="1" xr:uid="{1FFFADBC-06ED-4BE3-B1E6-2A89BAA8F873}">
          <x14:formula1>
            <xm:f>Lists!$D$8:$D$13</xm:f>
          </x14:formula1>
          <xm:sqref>Z20:AO20</xm:sqref>
        </x14:dataValidation>
        <x14:dataValidation type="list" allowBlank="1" showInputMessage="1" showErrorMessage="1" xr:uid="{49F7924E-762D-4806-A3E0-7DE2F17C1B8E}">
          <x14:formula1>
            <xm:f>Lists!$G$1:$G$3</xm:f>
          </x14:formula1>
          <xm:sqref>AG6:AO6</xm:sqref>
        </x14:dataValidation>
        <x14:dataValidation type="list" allowBlank="1" showInputMessage="1" showErrorMessage="1" xr:uid="{A9CC0881-9DC0-4818-A53F-F40F286476CE}">
          <x14:formula1>
            <xm:f>Lists!$G$5:$G$7</xm:f>
          </x14:formula1>
          <xm:sqref>AK23:AO23</xm:sqref>
        </x14:dataValidation>
        <x14:dataValidation type="list" allowBlank="1" showInputMessage="1" showErrorMessage="1" xr:uid="{9EA79272-240F-4C77-A89E-84A25A874334}">
          <x14:formula1>
            <xm:f>Lists!$G$9:$G$13</xm:f>
          </x14:formula1>
          <xm:sqref>H44:I44</xm:sqref>
        </x14:dataValidation>
        <x14:dataValidation type="list" allowBlank="1" showInputMessage="1" showErrorMessage="1" xr:uid="{49743027-D75E-419B-802C-4666EE79DFB2}">
          <x14:formula1>
            <xm:f>Lists!$A$9:$A$16</xm:f>
          </x14:formula1>
          <xm:sqref>D17:K17</xm:sqref>
        </x14:dataValidation>
        <x14:dataValidation type="list" allowBlank="1" showInputMessage="1" showErrorMessage="1" xr:uid="{60C5DF4E-6BF8-440D-B5A4-C2BA595FEEFA}">
          <x14:formula1>
            <xm:f>Lists!$G$16:$G$36</xm:f>
          </x14:formula1>
          <xm:sqref>H76:O85</xm:sqref>
        </x14:dataValidation>
        <x14:dataValidation type="list" allowBlank="1" showInputMessage="1" showErrorMessage="1" xr:uid="{32C17DE3-9C3B-4CF4-8F1B-F4F4493CDEAA}">
          <x14:formula1>
            <xm:f>Lists!$M$6:$M$13</xm:f>
          </x14:formula1>
          <xm:sqref>U13</xm:sqref>
        </x14:dataValidation>
        <x14:dataValidation type="list" allowBlank="1" showInputMessage="1" showErrorMessage="1" xr:uid="{68EC7FD0-DA23-4A8F-B2A6-006F40EDB99A}">
          <x14:formula1>
            <xm:f>Lists!$M$17:$M$19</xm:f>
          </x14:formula1>
          <xm:sqref>AB13</xm:sqref>
        </x14:dataValidation>
        <x14:dataValidation type="list" allowBlank="1" showInputMessage="1" showErrorMessage="1" xr:uid="{87463209-B50C-4D72-9BF4-F271A0DA5E87}">
          <x14:formula1>
            <xm:f>Lists!$M$20:$M$23</xm:f>
          </x14:formula1>
          <xm:sqref>AF13:AN13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FE73D-2C70-4409-B16E-C1F52A2AD772}">
  <dimension ref="B1:Z85"/>
  <sheetViews>
    <sheetView zoomScaleNormal="100" workbookViewId="0">
      <selection activeCell="B2" sqref="B2:F2"/>
    </sheetView>
  </sheetViews>
  <sheetFormatPr defaultRowHeight="14.4" x14ac:dyDescent="0.3"/>
  <cols>
    <col min="1" max="1" width="2.6640625" customWidth="1"/>
    <col min="2" max="2" width="31.33203125" bestFit="1" customWidth="1"/>
    <col min="3" max="3" width="24.6640625" customWidth="1"/>
    <col min="4" max="4" width="16" bestFit="1" customWidth="1"/>
    <col min="5" max="5" width="15.5546875" bestFit="1" customWidth="1"/>
    <col min="6" max="6" width="15.88671875" bestFit="1" customWidth="1"/>
    <col min="7" max="8" width="10" customWidth="1"/>
    <col min="9" max="9" width="31.33203125" bestFit="1" customWidth="1"/>
    <col min="10" max="10" width="25.6640625" customWidth="1"/>
    <col min="11" max="11" width="16.5546875" customWidth="1"/>
    <col min="12" max="12" width="15.5546875" customWidth="1"/>
    <col min="13" max="13" width="15.88671875" bestFit="1" customWidth="1"/>
    <col min="15" max="15" width="31.33203125" bestFit="1" customWidth="1"/>
    <col min="16" max="16" width="23" bestFit="1" customWidth="1"/>
    <col min="17" max="17" width="16.44140625" customWidth="1"/>
    <col min="18" max="18" width="15.6640625" customWidth="1"/>
    <col min="19" max="19" width="16.6640625" customWidth="1"/>
    <col min="21" max="21" width="31.33203125" bestFit="1" customWidth="1"/>
    <col min="22" max="22" width="14" bestFit="1" customWidth="1"/>
    <col min="23" max="23" width="23" bestFit="1" customWidth="1"/>
    <col min="24" max="24" width="14" customWidth="1"/>
    <col min="25" max="25" width="16.109375" customWidth="1"/>
    <col min="26" max="26" width="17.6640625" customWidth="1"/>
  </cols>
  <sheetData>
    <row r="1" spans="2:12" ht="15" thickBot="1" x14ac:dyDescent="0.35"/>
    <row r="2" spans="2:12" ht="16.2" thickBot="1" x14ac:dyDescent="0.35">
      <c r="B2" s="311" t="s">
        <v>131</v>
      </c>
      <c r="C2" s="312"/>
      <c r="D2" s="312"/>
      <c r="E2" s="312"/>
      <c r="F2" s="312"/>
      <c r="G2" s="315" t="s">
        <v>132</v>
      </c>
      <c r="H2" s="316"/>
      <c r="K2" s="315" t="s">
        <v>132</v>
      </c>
      <c r="L2" s="316"/>
    </row>
    <row r="3" spans="2:12" ht="28.8" x14ac:dyDescent="0.3">
      <c r="B3" s="16"/>
      <c r="C3" s="17" t="s">
        <v>50</v>
      </c>
      <c r="D3" s="17" t="s">
        <v>121</v>
      </c>
      <c r="E3" s="17" t="s">
        <v>120</v>
      </c>
      <c r="F3" s="18" t="s">
        <v>133</v>
      </c>
      <c r="G3" s="36" t="s">
        <v>172</v>
      </c>
      <c r="H3" s="19" t="s">
        <v>134</v>
      </c>
      <c r="J3" s="42" t="s">
        <v>173</v>
      </c>
      <c r="K3" s="37" t="s">
        <v>172</v>
      </c>
      <c r="L3" s="19" t="s">
        <v>134</v>
      </c>
    </row>
    <row r="4" spans="2:12" x14ac:dyDescent="0.3">
      <c r="B4" s="20" t="s">
        <v>55</v>
      </c>
      <c r="C4" s="21">
        <f>'IQ CAA Application'!AK31</f>
        <v>0</v>
      </c>
      <c r="D4" s="21">
        <f>D33+K33+Q33</f>
        <v>0</v>
      </c>
      <c r="E4" s="21">
        <f>E33+L33+R33</f>
        <v>0</v>
      </c>
      <c r="F4" s="22">
        <f>ROUND(C4+D4+E4,2)</f>
        <v>0</v>
      </c>
      <c r="G4" s="23">
        <f>C4*2</f>
        <v>0</v>
      </c>
      <c r="H4" s="24">
        <f>IF(C4=0,0,C4/'IQ CAA Application'!T31)</f>
        <v>0</v>
      </c>
      <c r="J4" s="38">
        <f>'IQ CAA Application'!H76</f>
        <v>0</v>
      </c>
      <c r="K4" s="21">
        <f>2*'IQ CAA Application'!AK76</f>
        <v>0</v>
      </c>
      <c r="L4" s="21" t="e">
        <f>'IQ CAA Application'!AK76/'IQ CAA Application'!S76</f>
        <v>#DIV/0!</v>
      </c>
    </row>
    <row r="5" spans="2:12" x14ac:dyDescent="0.3">
      <c r="B5" s="20" t="s">
        <v>139</v>
      </c>
      <c r="C5" s="21">
        <f>'IQ CAA Application'!AK37</f>
        <v>0</v>
      </c>
      <c r="D5" s="21">
        <f>D34+K34+Q34</f>
        <v>0</v>
      </c>
      <c r="E5" s="21">
        <f t="shared" ref="E5:E27" si="0">E34+L34+R34</f>
        <v>0</v>
      </c>
      <c r="F5" s="22">
        <f t="shared" ref="F5:F27" si="1">ROUND(C5+D5+E5,2)</f>
        <v>0</v>
      </c>
      <c r="G5" s="23">
        <f t="shared" ref="G5:G27" si="2">C5*2</f>
        <v>0</v>
      </c>
      <c r="H5" s="24">
        <f>IF(C5=0,0,C5/'IQ CAA Application'!J37)</f>
        <v>0</v>
      </c>
      <c r="J5" s="38">
        <f>'IQ CAA Application'!H77</f>
        <v>0</v>
      </c>
      <c r="K5" s="21">
        <f>2*'IQ CAA Application'!AK77</f>
        <v>0</v>
      </c>
      <c r="L5" s="21" t="e">
        <f>'IQ CAA Application'!AK77/'IQ CAA Application'!S77</f>
        <v>#DIV/0!</v>
      </c>
    </row>
    <row r="6" spans="2:12" x14ac:dyDescent="0.3">
      <c r="B6" s="20" t="s">
        <v>138</v>
      </c>
      <c r="C6" s="21">
        <f>'IQ CAA Application'!AK38</f>
        <v>0</v>
      </c>
      <c r="D6" s="21">
        <f t="shared" ref="D6:D27" si="3">D35+K35+Q35</f>
        <v>0</v>
      </c>
      <c r="E6" s="21">
        <f t="shared" si="0"/>
        <v>0</v>
      </c>
      <c r="F6" s="22">
        <f t="shared" si="1"/>
        <v>0</v>
      </c>
      <c r="G6" s="23">
        <f t="shared" si="2"/>
        <v>0</v>
      </c>
      <c r="H6" s="24">
        <f>IF(C6=0,0,C6/'IQ CAA Application'!J38)</f>
        <v>0</v>
      </c>
      <c r="J6" s="38">
        <f>'IQ CAA Application'!H78</f>
        <v>0</v>
      </c>
      <c r="K6" s="21">
        <f>2*'IQ CAA Application'!AK78</f>
        <v>0</v>
      </c>
      <c r="L6" s="21" t="e">
        <f>'IQ CAA Application'!AK78/'IQ CAA Application'!S78</f>
        <v>#DIV/0!</v>
      </c>
    </row>
    <row r="7" spans="2:12" x14ac:dyDescent="0.3">
      <c r="B7" s="20" t="s">
        <v>58</v>
      </c>
      <c r="C7" s="21">
        <f>'IQ CAA Application'!AK39</f>
        <v>0</v>
      </c>
      <c r="D7" s="21">
        <f t="shared" si="3"/>
        <v>0</v>
      </c>
      <c r="E7" s="21">
        <f t="shared" si="0"/>
        <v>0</v>
      </c>
      <c r="F7" s="22">
        <f t="shared" si="1"/>
        <v>0</v>
      </c>
      <c r="G7" s="23">
        <f t="shared" si="2"/>
        <v>0</v>
      </c>
      <c r="H7" s="24">
        <f>IF(C7=0,0,C7/'IQ CAA Application'!J39)</f>
        <v>0</v>
      </c>
      <c r="J7" s="38">
        <f>'IQ CAA Application'!H79</f>
        <v>0</v>
      </c>
      <c r="K7" s="21">
        <f>2*'IQ CAA Application'!AK79</f>
        <v>0</v>
      </c>
      <c r="L7" s="21" t="e">
        <f>'IQ CAA Application'!AK79/'IQ CAA Application'!S79</f>
        <v>#DIV/0!</v>
      </c>
    </row>
    <row r="8" spans="2:12" x14ac:dyDescent="0.3">
      <c r="B8" s="20" t="s">
        <v>60</v>
      </c>
      <c r="C8" s="21">
        <f>'IQ CAA Application'!AK40</f>
        <v>0</v>
      </c>
      <c r="D8" s="21">
        <f t="shared" si="3"/>
        <v>0</v>
      </c>
      <c r="E8" s="21">
        <f t="shared" si="0"/>
        <v>0</v>
      </c>
      <c r="F8" s="22">
        <f t="shared" si="1"/>
        <v>0</v>
      </c>
      <c r="G8" s="23">
        <f t="shared" si="2"/>
        <v>0</v>
      </c>
      <c r="H8" s="24">
        <f>IF(C8=0,0,C8/'IQ CAA Application'!J40)</f>
        <v>0</v>
      </c>
      <c r="J8" s="38">
        <f>'IQ CAA Application'!H80</f>
        <v>0</v>
      </c>
      <c r="K8" s="21">
        <f>2*'IQ CAA Application'!AK80</f>
        <v>0</v>
      </c>
      <c r="L8" s="21" t="e">
        <f>'IQ CAA Application'!AK80/'IQ CAA Application'!S80</f>
        <v>#DIV/0!</v>
      </c>
    </row>
    <row r="9" spans="2:12" x14ac:dyDescent="0.3">
      <c r="B9" s="20" t="s">
        <v>59</v>
      </c>
      <c r="C9" s="21">
        <f>'IQ CAA Application'!AK41</f>
        <v>0</v>
      </c>
      <c r="D9" s="21">
        <f t="shared" si="3"/>
        <v>0</v>
      </c>
      <c r="E9" s="21">
        <f t="shared" si="0"/>
        <v>0</v>
      </c>
      <c r="F9" s="22">
        <f t="shared" si="1"/>
        <v>0</v>
      </c>
      <c r="G9" s="23">
        <f t="shared" si="2"/>
        <v>0</v>
      </c>
      <c r="H9" s="24">
        <f>IF(C9=0,0,C9/'IQ CAA Application'!J41)</f>
        <v>0</v>
      </c>
      <c r="J9" s="38">
        <f>'IQ CAA Application'!H81</f>
        <v>0</v>
      </c>
      <c r="K9" s="21">
        <f>2*'IQ CAA Application'!AK81</f>
        <v>0</v>
      </c>
      <c r="L9" s="21" t="e">
        <f>'IQ CAA Application'!AK81/'IQ CAA Application'!S81</f>
        <v>#DIV/0!</v>
      </c>
    </row>
    <row r="10" spans="2:12" x14ac:dyDescent="0.3">
      <c r="B10" s="20" t="s">
        <v>57</v>
      </c>
      <c r="C10" s="21">
        <f>'IQ CAA Application'!AK42</f>
        <v>0</v>
      </c>
      <c r="D10" s="21">
        <f t="shared" si="3"/>
        <v>0</v>
      </c>
      <c r="E10" s="21">
        <f t="shared" si="0"/>
        <v>0</v>
      </c>
      <c r="F10" s="22">
        <f t="shared" si="1"/>
        <v>0</v>
      </c>
      <c r="G10" s="23">
        <f t="shared" si="2"/>
        <v>0</v>
      </c>
      <c r="H10" s="24">
        <f>IF(C10=0,0,C10/'IQ CAA Application'!J42)</f>
        <v>0</v>
      </c>
      <c r="J10" s="38">
        <f>'IQ CAA Application'!H82</f>
        <v>0</v>
      </c>
      <c r="K10" s="21">
        <f>2*'IQ CAA Application'!AK82</f>
        <v>0</v>
      </c>
      <c r="L10" s="21" t="e">
        <f>'IQ CAA Application'!AK82/'IQ CAA Application'!S82</f>
        <v>#DIV/0!</v>
      </c>
    </row>
    <row r="11" spans="2:12" x14ac:dyDescent="0.3">
      <c r="B11" s="20" t="s">
        <v>104</v>
      </c>
      <c r="C11" s="21">
        <f>'IQ CAA Application'!AK43</f>
        <v>0</v>
      </c>
      <c r="D11" s="21">
        <f t="shared" si="3"/>
        <v>0</v>
      </c>
      <c r="E11" s="21">
        <f t="shared" si="0"/>
        <v>0</v>
      </c>
      <c r="F11" s="22">
        <f t="shared" si="1"/>
        <v>0</v>
      </c>
      <c r="G11" s="23">
        <f t="shared" si="2"/>
        <v>0</v>
      </c>
      <c r="H11" s="24">
        <f>IF(C11=0,0,C11/'IQ CAA Application'!J43)</f>
        <v>0</v>
      </c>
      <c r="J11" s="38">
        <f>'IQ CAA Application'!H83</f>
        <v>0</v>
      </c>
      <c r="K11" s="21">
        <f>2*'IQ CAA Application'!AK83</f>
        <v>0</v>
      </c>
      <c r="L11" s="21" t="e">
        <f>'IQ CAA Application'!AK83/'IQ CAA Application'!S83</f>
        <v>#DIV/0!</v>
      </c>
    </row>
    <row r="12" spans="2:12" x14ac:dyDescent="0.3">
      <c r="B12" s="20" t="s">
        <v>65</v>
      </c>
      <c r="C12" s="21">
        <f>'IQ CAA Application'!AK47</f>
        <v>0</v>
      </c>
      <c r="D12" s="21">
        <f t="shared" si="3"/>
        <v>0</v>
      </c>
      <c r="E12" s="21">
        <f t="shared" si="0"/>
        <v>0</v>
      </c>
      <c r="F12" s="22">
        <f t="shared" si="1"/>
        <v>0</v>
      </c>
      <c r="G12" s="23">
        <f t="shared" si="2"/>
        <v>0</v>
      </c>
      <c r="H12" s="24">
        <f>IF(C12=0,0,C12)</f>
        <v>0</v>
      </c>
      <c r="J12" s="38">
        <f>'IQ CAA Application'!H84</f>
        <v>0</v>
      </c>
      <c r="K12" s="21">
        <f>2*'IQ CAA Application'!AK84</f>
        <v>0</v>
      </c>
      <c r="L12" s="21" t="e">
        <f>'IQ CAA Application'!AK84/'IQ CAA Application'!S84</f>
        <v>#DIV/0!</v>
      </c>
    </row>
    <row r="13" spans="2:12" x14ac:dyDescent="0.3">
      <c r="B13" s="20" t="s">
        <v>71</v>
      </c>
      <c r="C13" s="21">
        <f>'IQ CAA Application'!AK48</f>
        <v>0</v>
      </c>
      <c r="D13" s="21">
        <f t="shared" si="3"/>
        <v>0</v>
      </c>
      <c r="E13" s="21">
        <f t="shared" si="0"/>
        <v>0</v>
      </c>
      <c r="F13" s="22">
        <f t="shared" si="1"/>
        <v>0</v>
      </c>
      <c r="G13" s="23">
        <f t="shared" si="2"/>
        <v>0</v>
      </c>
      <c r="H13" s="24">
        <f t="shared" ref="H13:H19" si="4">IF(C13=0,0,C13)</f>
        <v>0</v>
      </c>
      <c r="J13" s="38">
        <f>'IQ CAA Application'!H85</f>
        <v>0</v>
      </c>
      <c r="K13" s="21">
        <f>2*'IQ CAA Application'!AK85</f>
        <v>0</v>
      </c>
      <c r="L13" s="21" t="e">
        <f>'IQ CAA Application'!AK85/'IQ CAA Application'!S85</f>
        <v>#DIV/0!</v>
      </c>
    </row>
    <row r="14" spans="2:12" x14ac:dyDescent="0.3">
      <c r="B14" s="20" t="s">
        <v>67</v>
      </c>
      <c r="C14" s="21">
        <f>'IQ CAA Application'!AK51</f>
        <v>0</v>
      </c>
      <c r="D14" s="21">
        <f t="shared" si="3"/>
        <v>0</v>
      </c>
      <c r="E14" s="21">
        <f t="shared" si="0"/>
        <v>0</v>
      </c>
      <c r="F14" s="22">
        <f t="shared" si="1"/>
        <v>0</v>
      </c>
      <c r="G14" s="23">
        <f t="shared" si="2"/>
        <v>0</v>
      </c>
      <c r="H14" s="24">
        <f>IF(C14=0,0,C14/'IQ CAA Application'!AN52)</f>
        <v>0</v>
      </c>
    </row>
    <row r="15" spans="2:12" x14ac:dyDescent="0.3">
      <c r="B15" s="20" t="s">
        <v>68</v>
      </c>
      <c r="C15" s="21">
        <f>'IQ CAA Application'!AK49</f>
        <v>0</v>
      </c>
      <c r="D15" s="21">
        <f t="shared" si="3"/>
        <v>0</v>
      </c>
      <c r="E15" s="21">
        <f t="shared" si="0"/>
        <v>0</v>
      </c>
      <c r="F15" s="22">
        <f t="shared" si="1"/>
        <v>0</v>
      </c>
      <c r="G15" s="23">
        <f t="shared" si="2"/>
        <v>0</v>
      </c>
      <c r="H15" s="24">
        <f t="shared" si="4"/>
        <v>0</v>
      </c>
      <c r="J15" s="52" t="s">
        <v>228</v>
      </c>
      <c r="K15" s="53">
        <f>IF(ISBLANK('IQ CAA Application'!T18),'IQ CAA Application'!T19,IF(Lists!P2-'IQ CAA Application'!T18&lt;30,'IQ CAA Application'!T19*(1-0.01)^(Lists!P2-'IQ CAA Application'!T18),'IQ CAA Application'!T19*(1-0.01)^30))</f>
        <v>0</v>
      </c>
    </row>
    <row r="16" spans="2:12" x14ac:dyDescent="0.3">
      <c r="B16" s="20" t="s">
        <v>69</v>
      </c>
      <c r="C16" s="21">
        <f>'IQ CAA Application'!AK50</f>
        <v>0</v>
      </c>
      <c r="D16" s="21">
        <f t="shared" si="3"/>
        <v>0</v>
      </c>
      <c r="E16" s="21">
        <f t="shared" si="0"/>
        <v>0</v>
      </c>
      <c r="F16" s="22">
        <f t="shared" si="1"/>
        <v>0</v>
      </c>
      <c r="G16" s="23">
        <f t="shared" si="2"/>
        <v>0</v>
      </c>
      <c r="H16" s="24">
        <f t="shared" si="4"/>
        <v>0</v>
      </c>
      <c r="I16" s="3" t="str">
        <f>IF('IQ CAA Application'!AK50&gt;0,"Gas Water Heater ER","")</f>
        <v/>
      </c>
      <c r="J16" s="3"/>
      <c r="K16" s="3"/>
    </row>
    <row r="17" spans="2:26" x14ac:dyDescent="0.3">
      <c r="B17" s="20" t="s">
        <v>66</v>
      </c>
      <c r="C17" s="21">
        <f>'IQ CAA Application'!AK53</f>
        <v>0</v>
      </c>
      <c r="D17" s="21">
        <f t="shared" si="3"/>
        <v>0</v>
      </c>
      <c r="E17" s="21">
        <f t="shared" si="0"/>
        <v>0</v>
      </c>
      <c r="F17" s="22">
        <f t="shared" si="1"/>
        <v>0</v>
      </c>
      <c r="G17" s="23">
        <f t="shared" si="2"/>
        <v>0</v>
      </c>
      <c r="H17" s="24">
        <f t="shared" si="4"/>
        <v>0</v>
      </c>
      <c r="I17" s="3" t="str">
        <f>IF('IQ CAA Application'!AK53&gt;0,IF('IQ CAA Application'!D17=Lists!A12,"ASHP ER Replaces Resistance",IF(AND('IQ CAA Application'!D17=Lists!A13,'IQ CAA Application'!AN19&lt;=9.3),"ASHP ER Replaces ASHP",IF(AND('IQ CAA Application'!D17=Lists!A13,'IQ CAA Application'!AN19&gt;9.3),"ASHP Standard",""))),"")</f>
        <v/>
      </c>
      <c r="J17" s="3"/>
      <c r="K17" s="3"/>
    </row>
    <row r="18" spans="2:26" x14ac:dyDescent="0.3">
      <c r="B18" s="20" t="s">
        <v>12</v>
      </c>
      <c r="C18" s="21">
        <f>'IQ CAA Application'!AK56</f>
        <v>0</v>
      </c>
      <c r="D18" s="21">
        <f t="shared" si="3"/>
        <v>0</v>
      </c>
      <c r="E18" s="21">
        <f t="shared" si="0"/>
        <v>0</v>
      </c>
      <c r="F18" s="22">
        <f t="shared" si="1"/>
        <v>0</v>
      </c>
      <c r="G18" s="23">
        <f t="shared" si="2"/>
        <v>0</v>
      </c>
      <c r="H18" s="24">
        <f t="shared" si="4"/>
        <v>0</v>
      </c>
      <c r="I18" s="47" t="str">
        <f>IF('IQ CAA Application'!AK56&gt;0,IF('IQ CAA Application'!D17=Lists!A10,IF(K15=0,"",IF(K15&lt;80,"Furnace ER",IF(K15&gt;=80,"Furnace Standard",""))),""),"")</f>
        <v/>
      </c>
      <c r="J18" s="3" t="s">
        <v>194</v>
      </c>
      <c r="K18" s="3" t="str">
        <f>IF(I18="Furnace ER","BPM Motor ER",IF(I18="Furnace Standard","None",""))</f>
        <v/>
      </c>
    </row>
    <row r="19" spans="2:26" x14ac:dyDescent="0.3">
      <c r="B19" s="20" t="s">
        <v>13</v>
      </c>
      <c r="C19" s="21">
        <f>'IQ CAA Application'!AK58</f>
        <v>0</v>
      </c>
      <c r="D19" s="21">
        <f t="shared" si="3"/>
        <v>0</v>
      </c>
      <c r="E19" s="21">
        <f t="shared" si="0"/>
        <v>0</v>
      </c>
      <c r="F19" s="22">
        <f t="shared" si="1"/>
        <v>0</v>
      </c>
      <c r="G19" s="23">
        <f t="shared" si="2"/>
        <v>0</v>
      </c>
      <c r="H19" s="24">
        <f t="shared" si="4"/>
        <v>0</v>
      </c>
      <c r="I19" s="47" t="str">
        <f>IF('IQ CAA Application'!AK58&gt;0,IF('IQ CAA Application'!D17=Lists!A11,IF(K15=0,"",IF(K15&lt;80,"Boiler ER",IF(OR(K15=80,K15&gt;80),"Boiler Standard",""))),""),"")</f>
        <v/>
      </c>
      <c r="J19" s="3"/>
      <c r="K19" s="3"/>
    </row>
    <row r="20" spans="2:26" x14ac:dyDescent="0.3">
      <c r="B20" s="20" t="str">
        <f>'IQ CAA Application'!B63</f>
        <v>LED - 25W Equivalent</v>
      </c>
      <c r="C20" s="21">
        <f>'IQ CAA Application'!AK63</f>
        <v>0</v>
      </c>
      <c r="D20" s="21">
        <f t="shared" si="3"/>
        <v>0</v>
      </c>
      <c r="E20" s="21">
        <f t="shared" si="0"/>
        <v>0</v>
      </c>
      <c r="F20" s="22">
        <f t="shared" si="1"/>
        <v>0</v>
      </c>
      <c r="G20" s="23">
        <f t="shared" si="2"/>
        <v>0</v>
      </c>
      <c r="H20" s="24">
        <f>IF(C20=0,0,C20/'IQ CAA Application'!O63)</f>
        <v>0</v>
      </c>
    </row>
    <row r="21" spans="2:26" x14ac:dyDescent="0.3">
      <c r="B21" s="20" t="str">
        <f>'IQ CAA Application'!B64</f>
        <v>LED - 60W Equivalent</v>
      </c>
      <c r="C21" s="21">
        <f>'IQ CAA Application'!AK64</f>
        <v>0</v>
      </c>
      <c r="D21" s="21">
        <f t="shared" si="3"/>
        <v>0</v>
      </c>
      <c r="E21" s="21">
        <f t="shared" si="0"/>
        <v>0</v>
      </c>
      <c r="F21" s="22">
        <f t="shared" si="1"/>
        <v>0</v>
      </c>
      <c r="G21" s="23">
        <f t="shared" si="2"/>
        <v>0</v>
      </c>
      <c r="H21" s="24">
        <f>IF(C21=0,0,C21/'IQ CAA Application'!O64)</f>
        <v>0</v>
      </c>
    </row>
    <row r="22" spans="2:26" x14ac:dyDescent="0.3">
      <c r="B22" s="20" t="str">
        <f>'IQ CAA Application'!B65</f>
        <v>Bath Aerator</v>
      </c>
      <c r="C22" s="21">
        <f>'IQ CAA Application'!AK65</f>
        <v>0</v>
      </c>
      <c r="D22" s="21">
        <f t="shared" si="3"/>
        <v>0</v>
      </c>
      <c r="E22" s="21">
        <f t="shared" si="0"/>
        <v>0</v>
      </c>
      <c r="F22" s="22">
        <f t="shared" si="1"/>
        <v>0</v>
      </c>
      <c r="G22" s="23">
        <f t="shared" si="2"/>
        <v>0</v>
      </c>
      <c r="H22" s="24">
        <f>IF(C22=0,0,C22/'IQ CAA Application'!O65)</f>
        <v>0</v>
      </c>
    </row>
    <row r="23" spans="2:26" x14ac:dyDescent="0.3">
      <c r="B23" s="20" t="str">
        <f>'IQ CAA Application'!B66</f>
        <v>Kitchen Aerator</v>
      </c>
      <c r="C23" s="21">
        <f>'IQ CAA Application'!AK66</f>
        <v>0</v>
      </c>
      <c r="D23" s="21">
        <f t="shared" si="3"/>
        <v>0</v>
      </c>
      <c r="E23" s="21">
        <f t="shared" si="0"/>
        <v>0</v>
      </c>
      <c r="F23" s="22">
        <f t="shared" si="1"/>
        <v>0</v>
      </c>
      <c r="G23" s="23">
        <f t="shared" si="2"/>
        <v>0</v>
      </c>
      <c r="H23" s="24">
        <f>IF(C23=0,0,C23/'IQ CAA Application'!O66)</f>
        <v>0</v>
      </c>
    </row>
    <row r="24" spans="2:26" x14ac:dyDescent="0.3">
      <c r="B24" s="20" t="str">
        <f>'IQ CAA Application'!B67</f>
        <v>Low Flow Showerhead</v>
      </c>
      <c r="C24" s="21">
        <f>'IQ CAA Application'!AK67</f>
        <v>0</v>
      </c>
      <c r="D24" s="21">
        <f t="shared" si="3"/>
        <v>0</v>
      </c>
      <c r="E24" s="21">
        <f t="shared" si="0"/>
        <v>0</v>
      </c>
      <c r="F24" s="22">
        <f t="shared" si="1"/>
        <v>0</v>
      </c>
      <c r="G24" s="23">
        <f t="shared" si="2"/>
        <v>0</v>
      </c>
      <c r="H24" s="24">
        <f>IF(C24=0,0,C24/'IQ CAA Application'!O67)</f>
        <v>0</v>
      </c>
    </row>
    <row r="25" spans="2:26" x14ac:dyDescent="0.3">
      <c r="B25" s="20" t="str">
        <f>'IQ CAA Application'!B68</f>
        <v>Pipe Insulation 1/2"</v>
      </c>
      <c r="C25" s="21">
        <f>'IQ CAA Application'!AK68</f>
        <v>0</v>
      </c>
      <c r="D25" s="21">
        <f t="shared" si="3"/>
        <v>0</v>
      </c>
      <c r="E25" s="21">
        <f t="shared" si="0"/>
        <v>0</v>
      </c>
      <c r="F25" s="22">
        <f t="shared" si="1"/>
        <v>0</v>
      </c>
      <c r="G25" s="23">
        <f t="shared" si="2"/>
        <v>0</v>
      </c>
      <c r="H25" s="24">
        <f>IF(C25=0,0,C25/'IQ CAA Application'!O68)</f>
        <v>0</v>
      </c>
    </row>
    <row r="26" spans="2:26" x14ac:dyDescent="0.3">
      <c r="B26" s="20" t="str">
        <f>'IQ CAA Application'!B69</f>
        <v>Pipe Insulation 3/4"</v>
      </c>
      <c r="C26" s="21">
        <f>'IQ CAA Application'!AK69</f>
        <v>0</v>
      </c>
      <c r="D26" s="21">
        <f t="shared" si="3"/>
        <v>0</v>
      </c>
      <c r="E26" s="21">
        <f t="shared" si="0"/>
        <v>0</v>
      </c>
      <c r="F26" s="22">
        <f t="shared" si="1"/>
        <v>0</v>
      </c>
      <c r="G26" s="23">
        <f t="shared" si="2"/>
        <v>0</v>
      </c>
      <c r="H26" s="24">
        <f>IF(C26=0,0,C26/'IQ CAA Application'!O69)</f>
        <v>0</v>
      </c>
    </row>
    <row r="27" spans="2:26" x14ac:dyDescent="0.3">
      <c r="B27" s="20" t="s">
        <v>140</v>
      </c>
      <c r="C27" s="21">
        <f>'IQ CAA Application'!AK86</f>
        <v>0</v>
      </c>
      <c r="D27" s="21">
        <f t="shared" si="3"/>
        <v>0</v>
      </c>
      <c r="E27" s="21">
        <f t="shared" si="0"/>
        <v>0</v>
      </c>
      <c r="F27" s="22">
        <f t="shared" si="1"/>
        <v>0</v>
      </c>
      <c r="G27" s="23">
        <f t="shared" si="2"/>
        <v>0</v>
      </c>
      <c r="H27" s="24">
        <f>IF(C27=0,0,C27)</f>
        <v>0</v>
      </c>
    </row>
    <row r="28" spans="2:26" ht="15" thickBot="1" x14ac:dyDescent="0.35">
      <c r="B28" s="25" t="s">
        <v>135</v>
      </c>
      <c r="C28" s="26">
        <f>SUM(C4:C27)</f>
        <v>0</v>
      </c>
      <c r="D28" s="26">
        <f>SUM(D4:D27)</f>
        <v>0</v>
      </c>
      <c r="E28" s="26">
        <f>SUM(E4:E27)</f>
        <v>0</v>
      </c>
      <c r="F28" s="27">
        <f>SUM(F4:F27)</f>
        <v>0</v>
      </c>
      <c r="G28" s="28"/>
      <c r="H28" s="28"/>
    </row>
    <row r="29" spans="2:26" ht="15" thickBot="1" x14ac:dyDescent="0.35">
      <c r="B29" s="29"/>
      <c r="C29" s="29"/>
      <c r="D29" s="29"/>
      <c r="E29" s="29"/>
      <c r="F29" s="29"/>
      <c r="G29" s="29"/>
      <c r="H29" s="29"/>
      <c r="I29" s="29"/>
      <c r="J29" s="29"/>
      <c r="K29" s="29"/>
      <c r="L29" s="29"/>
      <c r="M29" s="29"/>
      <c r="N29" s="29"/>
      <c r="O29" s="29"/>
      <c r="P29" s="29"/>
      <c r="Q29" s="29"/>
      <c r="R29" s="29"/>
      <c r="S29" s="29"/>
      <c r="T29" s="29"/>
    </row>
    <row r="30" spans="2:26" ht="15" thickBot="1" x14ac:dyDescent="0.35"/>
    <row r="31" spans="2:26" ht="15.6" x14ac:dyDescent="0.3">
      <c r="B31" s="311" t="s">
        <v>136</v>
      </c>
      <c r="C31" s="312"/>
      <c r="D31" s="312"/>
      <c r="E31" s="312"/>
      <c r="F31" s="313"/>
      <c r="I31" s="311" t="s">
        <v>273</v>
      </c>
      <c r="J31" s="312"/>
      <c r="K31" s="312"/>
      <c r="L31" s="312"/>
      <c r="M31" s="313"/>
      <c r="O31" s="311" t="s">
        <v>137</v>
      </c>
      <c r="P31" s="312"/>
      <c r="Q31" s="312"/>
      <c r="R31" s="312"/>
      <c r="S31" s="313"/>
      <c r="U31" s="314"/>
      <c r="V31" s="314"/>
      <c r="W31" s="314"/>
      <c r="X31" s="314"/>
      <c r="Y31" s="314"/>
      <c r="Z31" s="314"/>
    </row>
    <row r="32" spans="2:26" ht="35.25" customHeight="1" x14ac:dyDescent="0.3">
      <c r="B32" s="16" t="s">
        <v>51</v>
      </c>
      <c r="C32" s="17" t="s">
        <v>50</v>
      </c>
      <c r="D32" s="17" t="s">
        <v>121</v>
      </c>
      <c r="E32" s="17" t="s">
        <v>120</v>
      </c>
      <c r="F32" s="30" t="s">
        <v>133</v>
      </c>
      <c r="I32" s="16" t="s">
        <v>52</v>
      </c>
      <c r="J32" s="17" t="s">
        <v>50</v>
      </c>
      <c r="K32" s="17" t="s">
        <v>121</v>
      </c>
      <c r="L32" s="17" t="s">
        <v>120</v>
      </c>
      <c r="M32" s="30" t="s">
        <v>133</v>
      </c>
      <c r="O32" s="16" t="s">
        <v>53</v>
      </c>
      <c r="P32" s="17" t="s">
        <v>50</v>
      </c>
      <c r="Q32" s="17" t="s">
        <v>121</v>
      </c>
      <c r="R32" s="17" t="s">
        <v>120</v>
      </c>
      <c r="S32" s="30" t="s">
        <v>133</v>
      </c>
      <c r="U32" s="31"/>
      <c r="V32" s="33"/>
      <c r="W32" s="33"/>
      <c r="X32" s="33"/>
      <c r="Y32" s="33"/>
      <c r="Z32" s="33"/>
    </row>
    <row r="33" spans="2:26" x14ac:dyDescent="0.3">
      <c r="B33" s="20" t="s">
        <v>55</v>
      </c>
      <c r="C33" s="21">
        <f>'IQ CAA Application'!V31</f>
        <v>0</v>
      </c>
      <c r="D33" s="21">
        <f>C33*'IQ CAA Reference'!$E$3</f>
        <v>0</v>
      </c>
      <c r="E33" s="21">
        <f>C33*'IQ CAA Reference'!$D$3</f>
        <v>0</v>
      </c>
      <c r="F33" s="24">
        <f>ROUND(C33+D33+E33,2)</f>
        <v>0</v>
      </c>
      <c r="I33" s="20" t="s">
        <v>55</v>
      </c>
      <c r="J33" s="21">
        <f>'IQ CAA Application'!AD31</f>
        <v>0</v>
      </c>
      <c r="K33" s="21">
        <f>J33*'IQ CAA Reference'!$E$4</f>
        <v>0</v>
      </c>
      <c r="L33" s="21">
        <f>J33*'IQ CAA Reference'!$D$4</f>
        <v>0</v>
      </c>
      <c r="M33" s="24">
        <f>ROUND(J33+K33+L33,2)</f>
        <v>0</v>
      </c>
      <c r="O33" s="20" t="s">
        <v>55</v>
      </c>
      <c r="P33" s="21">
        <f>'IQ CAA Application'!AH31</f>
        <v>0</v>
      </c>
      <c r="Q33" s="21">
        <f>P33*'IQ CAA Reference'!$E$5</f>
        <v>0</v>
      </c>
      <c r="R33" s="21">
        <f>P33*'IQ CAA Reference'!$D$5</f>
        <v>0</v>
      </c>
      <c r="S33" s="24">
        <f>ROUND(P33+Q33+R33,2)</f>
        <v>0</v>
      </c>
      <c r="V33" s="34"/>
      <c r="W33" s="34"/>
      <c r="X33" s="34"/>
      <c r="Y33" s="34"/>
      <c r="Z33" s="34"/>
    </row>
    <row r="34" spans="2:26" x14ac:dyDescent="0.3">
      <c r="B34" s="20" t="s">
        <v>139</v>
      </c>
      <c r="C34" s="21">
        <f>'IQ CAA Application'!V37</f>
        <v>0</v>
      </c>
      <c r="D34" s="21">
        <f>C34*'IQ CAA Reference'!$E$3</f>
        <v>0</v>
      </c>
      <c r="E34" s="21">
        <f>C34*'IQ CAA Reference'!$D$3</f>
        <v>0</v>
      </c>
      <c r="F34" s="24">
        <f t="shared" ref="F34:F56" si="5">ROUND(C34+D34+E34,2)</f>
        <v>0</v>
      </c>
      <c r="I34" s="20" t="s">
        <v>139</v>
      </c>
      <c r="J34" s="21">
        <f>'IQ CAA Application'!AD37</f>
        <v>0</v>
      </c>
      <c r="K34" s="21">
        <f>J34*'IQ CAA Reference'!$E$4</f>
        <v>0</v>
      </c>
      <c r="L34" s="21">
        <f>J34*'IQ CAA Reference'!$D$4</f>
        <v>0</v>
      </c>
      <c r="M34" s="24">
        <f t="shared" ref="M34:M56" si="6">ROUND(J34+K34+L34,2)</f>
        <v>0</v>
      </c>
      <c r="O34" s="20" t="s">
        <v>139</v>
      </c>
      <c r="P34" s="21">
        <f>'IQ CAA Application'!AH37</f>
        <v>0</v>
      </c>
      <c r="Q34" s="21">
        <f>P34*'IQ CAA Reference'!$E$5</f>
        <v>0</v>
      </c>
      <c r="R34" s="21">
        <f>P34*'IQ CAA Reference'!$D$5</f>
        <v>0</v>
      </c>
      <c r="S34" s="24">
        <f t="shared" ref="S34:S56" si="7">ROUND(P34+Q34+R34,2)</f>
        <v>0</v>
      </c>
      <c r="V34" s="34"/>
      <c r="W34" s="34"/>
      <c r="X34" s="34"/>
      <c r="Y34" s="34"/>
      <c r="Z34" s="34"/>
    </row>
    <row r="35" spans="2:26" x14ac:dyDescent="0.3">
      <c r="B35" s="20" t="s">
        <v>138</v>
      </c>
      <c r="C35" s="21">
        <f>'IQ CAA Application'!V38</f>
        <v>0</v>
      </c>
      <c r="D35" s="21">
        <f>C35*'IQ CAA Reference'!$E$3</f>
        <v>0</v>
      </c>
      <c r="E35" s="21">
        <f>C35*'IQ CAA Reference'!$D$3</f>
        <v>0</v>
      </c>
      <c r="F35" s="24">
        <f t="shared" si="5"/>
        <v>0</v>
      </c>
      <c r="I35" s="20" t="s">
        <v>138</v>
      </c>
      <c r="J35" s="21">
        <f>'IQ CAA Application'!AD38</f>
        <v>0</v>
      </c>
      <c r="K35" s="21">
        <f>J35*'IQ CAA Reference'!$E$4</f>
        <v>0</v>
      </c>
      <c r="L35" s="21">
        <f>J35*'IQ CAA Reference'!$D$4</f>
        <v>0</v>
      </c>
      <c r="M35" s="24">
        <f t="shared" si="6"/>
        <v>0</v>
      </c>
      <c r="O35" s="20" t="s">
        <v>138</v>
      </c>
      <c r="P35" s="21">
        <f>'IQ CAA Application'!AH38</f>
        <v>0</v>
      </c>
      <c r="Q35" s="21">
        <f>P35*'IQ CAA Reference'!$E$5</f>
        <v>0</v>
      </c>
      <c r="R35" s="21">
        <f>P35*'IQ CAA Reference'!$D$5</f>
        <v>0</v>
      </c>
      <c r="S35" s="24">
        <f t="shared" si="7"/>
        <v>0</v>
      </c>
      <c r="V35" s="34"/>
      <c r="W35" s="34"/>
      <c r="X35" s="34"/>
      <c r="Y35" s="34"/>
      <c r="Z35" s="34"/>
    </row>
    <row r="36" spans="2:26" x14ac:dyDescent="0.3">
      <c r="B36" s="20" t="s">
        <v>58</v>
      </c>
      <c r="C36" s="21">
        <f>'IQ CAA Application'!V39</f>
        <v>0</v>
      </c>
      <c r="D36" s="21">
        <f>C36*'IQ CAA Reference'!$E$3</f>
        <v>0</v>
      </c>
      <c r="E36" s="21">
        <f>C36*'IQ CAA Reference'!$D$3</f>
        <v>0</v>
      </c>
      <c r="F36" s="24">
        <f t="shared" si="5"/>
        <v>0</v>
      </c>
      <c r="I36" s="20" t="s">
        <v>58</v>
      </c>
      <c r="J36" s="21">
        <f>'IQ CAA Application'!AD39</f>
        <v>0</v>
      </c>
      <c r="K36" s="21">
        <f>J36*'IQ CAA Reference'!$E$4</f>
        <v>0</v>
      </c>
      <c r="L36" s="21">
        <f>J36*'IQ CAA Reference'!$D$4</f>
        <v>0</v>
      </c>
      <c r="M36" s="24">
        <f t="shared" si="6"/>
        <v>0</v>
      </c>
      <c r="O36" s="20" t="s">
        <v>58</v>
      </c>
      <c r="P36" s="21">
        <f>'IQ CAA Application'!AH39</f>
        <v>0</v>
      </c>
      <c r="Q36" s="21">
        <f>P36*'IQ CAA Reference'!$E$5</f>
        <v>0</v>
      </c>
      <c r="R36" s="21">
        <f>P36*'IQ CAA Reference'!$D$5</f>
        <v>0</v>
      </c>
      <c r="S36" s="24">
        <f t="shared" si="7"/>
        <v>0</v>
      </c>
      <c r="V36" s="34"/>
      <c r="W36" s="34"/>
      <c r="X36" s="34"/>
      <c r="Y36" s="34"/>
      <c r="Z36" s="34"/>
    </row>
    <row r="37" spans="2:26" x14ac:dyDescent="0.3">
      <c r="B37" s="20" t="s">
        <v>60</v>
      </c>
      <c r="C37" s="21">
        <f>'IQ CAA Application'!V40</f>
        <v>0</v>
      </c>
      <c r="D37" s="21">
        <f>C37*'IQ CAA Reference'!$E$3</f>
        <v>0</v>
      </c>
      <c r="E37" s="21">
        <f>C37*'IQ CAA Reference'!$D$3</f>
        <v>0</v>
      </c>
      <c r="F37" s="24">
        <f t="shared" si="5"/>
        <v>0</v>
      </c>
      <c r="I37" s="20" t="s">
        <v>60</v>
      </c>
      <c r="J37" s="21">
        <f>'IQ CAA Application'!AD40</f>
        <v>0</v>
      </c>
      <c r="K37" s="21">
        <f>J37*'IQ CAA Reference'!$E$4</f>
        <v>0</v>
      </c>
      <c r="L37" s="21">
        <f>J37*'IQ CAA Reference'!$D$4</f>
        <v>0</v>
      </c>
      <c r="M37" s="24">
        <f t="shared" si="6"/>
        <v>0</v>
      </c>
      <c r="O37" s="20" t="s">
        <v>60</v>
      </c>
      <c r="P37" s="21">
        <f>'IQ CAA Application'!AH40</f>
        <v>0</v>
      </c>
      <c r="Q37" s="21">
        <f>P37*'IQ CAA Reference'!$E$5</f>
        <v>0</v>
      </c>
      <c r="R37" s="21">
        <f>P37*'IQ CAA Reference'!$D$5</f>
        <v>0</v>
      </c>
      <c r="S37" s="24">
        <f t="shared" si="7"/>
        <v>0</v>
      </c>
      <c r="V37" s="34"/>
      <c r="W37" s="34"/>
      <c r="X37" s="34"/>
      <c r="Y37" s="34"/>
      <c r="Z37" s="34"/>
    </row>
    <row r="38" spans="2:26" x14ac:dyDescent="0.3">
      <c r="B38" s="20" t="s">
        <v>59</v>
      </c>
      <c r="C38" s="21">
        <f>'IQ CAA Application'!V41</f>
        <v>0</v>
      </c>
      <c r="D38" s="21">
        <f>C38*'IQ CAA Reference'!$E$3</f>
        <v>0</v>
      </c>
      <c r="E38" s="21">
        <f>C38*'IQ CAA Reference'!$D$3</f>
        <v>0</v>
      </c>
      <c r="F38" s="24">
        <f t="shared" si="5"/>
        <v>0</v>
      </c>
      <c r="I38" s="20" t="s">
        <v>59</v>
      </c>
      <c r="J38" s="21">
        <f>'IQ CAA Application'!AD41</f>
        <v>0</v>
      </c>
      <c r="K38" s="21">
        <f>J38*'IQ CAA Reference'!$E$4</f>
        <v>0</v>
      </c>
      <c r="L38" s="21">
        <f>J38*'IQ CAA Reference'!$D$4</f>
        <v>0</v>
      </c>
      <c r="M38" s="24">
        <f t="shared" si="6"/>
        <v>0</v>
      </c>
      <c r="O38" s="20" t="s">
        <v>59</v>
      </c>
      <c r="P38" s="21">
        <f>'IQ CAA Application'!AH41</f>
        <v>0</v>
      </c>
      <c r="Q38" s="21">
        <f>P38*'IQ CAA Reference'!$E$5</f>
        <v>0</v>
      </c>
      <c r="R38" s="21">
        <f>P38*'IQ CAA Reference'!$D$5</f>
        <v>0</v>
      </c>
      <c r="S38" s="24">
        <f t="shared" si="7"/>
        <v>0</v>
      </c>
      <c r="V38" s="34"/>
      <c r="W38" s="34"/>
      <c r="X38" s="34"/>
      <c r="Y38" s="34"/>
      <c r="Z38" s="34"/>
    </row>
    <row r="39" spans="2:26" x14ac:dyDescent="0.3">
      <c r="B39" s="20" t="s">
        <v>57</v>
      </c>
      <c r="C39" s="21">
        <f>'IQ CAA Application'!V42</f>
        <v>0</v>
      </c>
      <c r="D39" s="21">
        <f>C39*'IQ CAA Reference'!$E$3</f>
        <v>0</v>
      </c>
      <c r="E39" s="21">
        <f>C39*'IQ CAA Reference'!$D$3</f>
        <v>0</v>
      </c>
      <c r="F39" s="24">
        <f t="shared" si="5"/>
        <v>0</v>
      </c>
      <c r="I39" s="20" t="s">
        <v>57</v>
      </c>
      <c r="J39" s="21">
        <f>'IQ CAA Application'!AD42</f>
        <v>0</v>
      </c>
      <c r="K39" s="21">
        <f>J39*'IQ CAA Reference'!$E$4</f>
        <v>0</v>
      </c>
      <c r="L39" s="21">
        <f>J39*'IQ CAA Reference'!$D$4</f>
        <v>0</v>
      </c>
      <c r="M39" s="24">
        <f t="shared" si="6"/>
        <v>0</v>
      </c>
      <c r="O39" s="20" t="s">
        <v>57</v>
      </c>
      <c r="P39" s="21">
        <f>'IQ CAA Application'!AH42</f>
        <v>0</v>
      </c>
      <c r="Q39" s="21">
        <f>P39*'IQ CAA Reference'!$E$5</f>
        <v>0</v>
      </c>
      <c r="R39" s="21">
        <f>P39*'IQ CAA Reference'!$D$5</f>
        <v>0</v>
      </c>
      <c r="S39" s="24">
        <f t="shared" si="7"/>
        <v>0</v>
      </c>
      <c r="V39" s="34"/>
      <c r="W39" s="34"/>
      <c r="X39" s="34"/>
      <c r="Y39" s="34"/>
      <c r="Z39" s="34"/>
    </row>
    <row r="40" spans="2:26" x14ac:dyDescent="0.3">
      <c r="B40" s="20" t="s">
        <v>104</v>
      </c>
      <c r="C40" s="21">
        <f>'IQ CAA Application'!V43</f>
        <v>0</v>
      </c>
      <c r="D40" s="21">
        <f>C40*'IQ CAA Reference'!$E$3</f>
        <v>0</v>
      </c>
      <c r="E40" s="21">
        <f>C40*'IQ CAA Reference'!$D$3</f>
        <v>0</v>
      </c>
      <c r="F40" s="24">
        <f t="shared" si="5"/>
        <v>0</v>
      </c>
      <c r="I40" s="20" t="s">
        <v>104</v>
      </c>
      <c r="J40" s="21">
        <f>'IQ CAA Application'!AD43</f>
        <v>0</v>
      </c>
      <c r="K40" s="21">
        <f>J40*'IQ CAA Reference'!$E$4</f>
        <v>0</v>
      </c>
      <c r="L40" s="21">
        <f>J40*'IQ CAA Reference'!$D$4</f>
        <v>0</v>
      </c>
      <c r="M40" s="24">
        <f t="shared" si="6"/>
        <v>0</v>
      </c>
      <c r="O40" s="20" t="s">
        <v>104</v>
      </c>
      <c r="P40" s="21">
        <f>'IQ CAA Application'!AH43</f>
        <v>0</v>
      </c>
      <c r="Q40" s="21">
        <f>P40*'IQ CAA Reference'!$E$5</f>
        <v>0</v>
      </c>
      <c r="R40" s="21">
        <f>P40*'IQ CAA Reference'!$D$5</f>
        <v>0</v>
      </c>
      <c r="S40" s="24">
        <f t="shared" si="7"/>
        <v>0</v>
      </c>
      <c r="V40" s="34"/>
      <c r="W40" s="34"/>
      <c r="X40" s="34"/>
      <c r="Y40" s="34"/>
      <c r="Z40" s="34"/>
    </row>
    <row r="41" spans="2:26" x14ac:dyDescent="0.3">
      <c r="B41" s="20" t="s">
        <v>65</v>
      </c>
      <c r="C41" s="21">
        <f>'IQ CAA Application'!V47</f>
        <v>0</v>
      </c>
      <c r="D41" s="21">
        <f>C41*'IQ CAA Reference'!$E$3</f>
        <v>0</v>
      </c>
      <c r="E41" s="21">
        <f>C41*'IQ CAA Reference'!$D$3</f>
        <v>0</v>
      </c>
      <c r="F41" s="24">
        <f t="shared" si="5"/>
        <v>0</v>
      </c>
      <c r="I41" s="20" t="s">
        <v>65</v>
      </c>
      <c r="J41" s="21">
        <f>'IQ CAA Application'!AD47</f>
        <v>0</v>
      </c>
      <c r="K41" s="21">
        <f>J41*'IQ CAA Reference'!$E$4</f>
        <v>0</v>
      </c>
      <c r="L41" s="21">
        <f>J41*'IQ CAA Reference'!$D$4</f>
        <v>0</v>
      </c>
      <c r="M41" s="24">
        <f t="shared" si="6"/>
        <v>0</v>
      </c>
      <c r="O41" s="20" t="s">
        <v>65</v>
      </c>
      <c r="P41" s="21">
        <f>'IQ CAA Application'!AH47</f>
        <v>0</v>
      </c>
      <c r="Q41" s="21">
        <f>P41*'IQ CAA Reference'!$E$5</f>
        <v>0</v>
      </c>
      <c r="R41" s="21">
        <f>P41*'IQ CAA Reference'!$D$5</f>
        <v>0</v>
      </c>
      <c r="S41" s="24">
        <f t="shared" si="7"/>
        <v>0</v>
      </c>
      <c r="V41" s="34"/>
      <c r="W41" s="34"/>
      <c r="X41" s="34"/>
      <c r="Y41" s="34"/>
      <c r="Z41" s="34"/>
    </row>
    <row r="42" spans="2:26" x14ac:dyDescent="0.3">
      <c r="B42" s="20" t="s">
        <v>71</v>
      </c>
      <c r="C42" s="21">
        <f>'IQ CAA Application'!V48</f>
        <v>0</v>
      </c>
      <c r="D42" s="21">
        <f>C42*'IQ CAA Reference'!$E$3</f>
        <v>0</v>
      </c>
      <c r="E42" s="21">
        <f>C42*'IQ CAA Reference'!$D$3</f>
        <v>0</v>
      </c>
      <c r="F42" s="24">
        <f t="shared" si="5"/>
        <v>0</v>
      </c>
      <c r="I42" s="20" t="s">
        <v>71</v>
      </c>
      <c r="J42" s="21">
        <f>'IQ CAA Application'!AD48</f>
        <v>0</v>
      </c>
      <c r="K42" s="21">
        <f>J42*'IQ CAA Reference'!$E$4</f>
        <v>0</v>
      </c>
      <c r="L42" s="21">
        <f>J42*'IQ CAA Reference'!$D$4</f>
        <v>0</v>
      </c>
      <c r="M42" s="24">
        <f t="shared" si="6"/>
        <v>0</v>
      </c>
      <c r="O42" s="20" t="s">
        <v>71</v>
      </c>
      <c r="P42" s="21">
        <f>'IQ CAA Application'!AH48</f>
        <v>0</v>
      </c>
      <c r="Q42" s="21">
        <f>P42*'IQ CAA Reference'!$E$5</f>
        <v>0</v>
      </c>
      <c r="R42" s="21">
        <f>P42*'IQ CAA Reference'!$D$5</f>
        <v>0</v>
      </c>
      <c r="S42" s="24">
        <f t="shared" si="7"/>
        <v>0</v>
      </c>
      <c r="V42" s="34"/>
      <c r="W42" s="34"/>
      <c r="X42" s="34"/>
      <c r="Y42" s="34"/>
      <c r="Z42" s="34"/>
    </row>
    <row r="43" spans="2:26" x14ac:dyDescent="0.3">
      <c r="B43" s="20" t="s">
        <v>68</v>
      </c>
      <c r="C43" s="21">
        <f>'IQ CAA Application'!V49</f>
        <v>0</v>
      </c>
      <c r="D43" s="21">
        <f>C43*'IQ CAA Reference'!$E$3</f>
        <v>0</v>
      </c>
      <c r="E43" s="21">
        <f>C43*'IQ CAA Reference'!$D$3</f>
        <v>0</v>
      </c>
      <c r="F43" s="24">
        <f t="shared" si="5"/>
        <v>0</v>
      </c>
      <c r="I43" s="20" t="s">
        <v>68</v>
      </c>
      <c r="J43" s="21">
        <f>'IQ CAA Application'!AD49</f>
        <v>0</v>
      </c>
      <c r="K43" s="21">
        <f>J43*'IQ CAA Reference'!$E$4</f>
        <v>0</v>
      </c>
      <c r="L43" s="21">
        <f>J43*'IQ CAA Reference'!$D$4</f>
        <v>0</v>
      </c>
      <c r="M43" s="24">
        <f t="shared" si="6"/>
        <v>0</v>
      </c>
      <c r="O43" s="20" t="s">
        <v>68</v>
      </c>
      <c r="P43" s="21">
        <f>'IQ CAA Application'!AH49</f>
        <v>0</v>
      </c>
      <c r="Q43" s="21">
        <f>P43*'IQ CAA Reference'!$E$5</f>
        <v>0</v>
      </c>
      <c r="R43" s="21">
        <f>P43*'IQ CAA Reference'!$D$5</f>
        <v>0</v>
      </c>
      <c r="S43" s="24">
        <f t="shared" si="7"/>
        <v>0</v>
      </c>
      <c r="V43" s="34"/>
      <c r="W43" s="34"/>
      <c r="X43" s="34"/>
      <c r="Y43" s="34"/>
      <c r="Z43" s="34"/>
    </row>
    <row r="44" spans="2:26" x14ac:dyDescent="0.3">
      <c r="B44" s="20" t="s">
        <v>69</v>
      </c>
      <c r="C44" s="21">
        <f>'IQ CAA Application'!V50</f>
        <v>0</v>
      </c>
      <c r="D44" s="21">
        <f>C44*'IQ CAA Reference'!$E$3</f>
        <v>0</v>
      </c>
      <c r="E44" s="21">
        <f>C44*'IQ CAA Reference'!$D$3</f>
        <v>0</v>
      </c>
      <c r="F44" s="24">
        <f t="shared" si="5"/>
        <v>0</v>
      </c>
      <c r="I44" s="20" t="s">
        <v>69</v>
      </c>
      <c r="J44" s="21">
        <f>'IQ CAA Application'!AD50</f>
        <v>0</v>
      </c>
      <c r="K44" s="21">
        <f>J44*'IQ CAA Reference'!$E$4</f>
        <v>0</v>
      </c>
      <c r="L44" s="21">
        <f>J44*'IQ CAA Reference'!$D$4</f>
        <v>0</v>
      </c>
      <c r="M44" s="24">
        <f t="shared" si="6"/>
        <v>0</v>
      </c>
      <c r="O44" s="20" t="s">
        <v>69</v>
      </c>
      <c r="P44" s="21">
        <f>'IQ CAA Application'!AH50</f>
        <v>0</v>
      </c>
      <c r="Q44" s="21">
        <f>P44*'IQ CAA Reference'!$E$5</f>
        <v>0</v>
      </c>
      <c r="R44" s="21">
        <f>P44*'IQ CAA Reference'!$D$5</f>
        <v>0</v>
      </c>
      <c r="S44" s="24">
        <f t="shared" si="7"/>
        <v>0</v>
      </c>
      <c r="V44" s="34"/>
      <c r="W44" s="34"/>
      <c r="X44" s="34"/>
      <c r="Y44" s="34"/>
      <c r="Z44" s="34"/>
    </row>
    <row r="45" spans="2:26" x14ac:dyDescent="0.3">
      <c r="B45" s="20" t="s">
        <v>67</v>
      </c>
      <c r="C45" s="21">
        <f>'IQ CAA Application'!V51</f>
        <v>0</v>
      </c>
      <c r="D45" s="21">
        <f>C45*'IQ CAA Reference'!$E$3</f>
        <v>0</v>
      </c>
      <c r="E45" s="21">
        <f>C45*'IQ CAA Reference'!$D$3</f>
        <v>0</v>
      </c>
      <c r="F45" s="24">
        <f t="shared" si="5"/>
        <v>0</v>
      </c>
      <c r="I45" s="20" t="s">
        <v>67</v>
      </c>
      <c r="J45" s="21">
        <f>'IQ CAA Application'!AD51</f>
        <v>0</v>
      </c>
      <c r="K45" s="21">
        <f>J45*'IQ CAA Reference'!$E$4</f>
        <v>0</v>
      </c>
      <c r="L45" s="21">
        <f>J45*'IQ CAA Reference'!$D$4</f>
        <v>0</v>
      </c>
      <c r="M45" s="24">
        <f t="shared" si="6"/>
        <v>0</v>
      </c>
      <c r="O45" s="20" t="s">
        <v>67</v>
      </c>
      <c r="P45" s="21">
        <f>'IQ CAA Application'!AH51</f>
        <v>0</v>
      </c>
      <c r="Q45" s="21">
        <f>P45*'IQ CAA Reference'!$E$5</f>
        <v>0</v>
      </c>
      <c r="R45" s="21">
        <f>P45*'IQ CAA Reference'!$D$5</f>
        <v>0</v>
      </c>
      <c r="S45" s="24">
        <f t="shared" si="7"/>
        <v>0</v>
      </c>
      <c r="V45" s="34"/>
      <c r="W45" s="34"/>
      <c r="X45" s="34"/>
      <c r="Y45" s="34"/>
      <c r="Z45" s="34"/>
    </row>
    <row r="46" spans="2:26" x14ac:dyDescent="0.3">
      <c r="B46" s="20" t="s">
        <v>66</v>
      </c>
      <c r="C46" s="21">
        <f>'IQ CAA Application'!V53</f>
        <v>0</v>
      </c>
      <c r="D46" s="21">
        <f>C46*'IQ CAA Reference'!$E$3</f>
        <v>0</v>
      </c>
      <c r="E46" s="21">
        <f>C46*'IQ CAA Reference'!$D$3</f>
        <v>0</v>
      </c>
      <c r="F46" s="24">
        <f t="shared" si="5"/>
        <v>0</v>
      </c>
      <c r="I46" s="20" t="s">
        <v>66</v>
      </c>
      <c r="J46" s="21">
        <f>'IQ CAA Application'!AD53</f>
        <v>0</v>
      </c>
      <c r="K46" s="21">
        <f>J46*'IQ CAA Reference'!$E$4</f>
        <v>0</v>
      </c>
      <c r="L46" s="21">
        <f>J46*'IQ CAA Reference'!$D$4</f>
        <v>0</v>
      </c>
      <c r="M46" s="24">
        <f t="shared" si="6"/>
        <v>0</v>
      </c>
      <c r="O46" s="20" t="s">
        <v>66</v>
      </c>
      <c r="P46" s="21">
        <f>'IQ CAA Application'!AH53</f>
        <v>0</v>
      </c>
      <c r="Q46" s="21">
        <f>P46*'IQ CAA Reference'!$E$5</f>
        <v>0</v>
      </c>
      <c r="R46" s="21">
        <f>P46*'IQ CAA Reference'!$D$5</f>
        <v>0</v>
      </c>
      <c r="S46" s="24">
        <f t="shared" si="7"/>
        <v>0</v>
      </c>
      <c r="V46" s="34"/>
      <c r="W46" s="34"/>
      <c r="X46" s="34"/>
      <c r="Y46" s="34"/>
      <c r="Z46" s="34"/>
    </row>
    <row r="47" spans="2:26" x14ac:dyDescent="0.3">
      <c r="B47" s="20" t="s">
        <v>12</v>
      </c>
      <c r="C47" s="21">
        <f>'IQ CAA Application'!V56</f>
        <v>0</v>
      </c>
      <c r="D47" s="21">
        <f>C47*'IQ CAA Reference'!$E$3</f>
        <v>0</v>
      </c>
      <c r="E47" s="21">
        <f>C47*'IQ CAA Reference'!$D$3</f>
        <v>0</v>
      </c>
      <c r="F47" s="24">
        <f t="shared" si="5"/>
        <v>0</v>
      </c>
      <c r="I47" s="20" t="s">
        <v>12</v>
      </c>
      <c r="J47" s="21">
        <f>'IQ CAA Application'!AD56</f>
        <v>0</v>
      </c>
      <c r="K47" s="21">
        <f>J47*'IQ CAA Reference'!$E$4</f>
        <v>0</v>
      </c>
      <c r="L47" s="21">
        <f>J47*'IQ CAA Reference'!$D$4</f>
        <v>0</v>
      </c>
      <c r="M47" s="24">
        <f t="shared" si="6"/>
        <v>0</v>
      </c>
      <c r="O47" s="20" t="s">
        <v>12</v>
      </c>
      <c r="P47" s="21">
        <f>'IQ CAA Application'!AH56</f>
        <v>0</v>
      </c>
      <c r="Q47" s="21">
        <f>P47*'IQ CAA Reference'!$E$5</f>
        <v>0</v>
      </c>
      <c r="R47" s="21">
        <f>P47*'IQ CAA Reference'!$D$5</f>
        <v>0</v>
      </c>
      <c r="S47" s="24">
        <f t="shared" si="7"/>
        <v>0</v>
      </c>
      <c r="V47" s="34"/>
      <c r="W47" s="34"/>
      <c r="X47" s="34"/>
      <c r="Y47" s="34"/>
      <c r="Z47" s="34"/>
    </row>
    <row r="48" spans="2:26" x14ac:dyDescent="0.3">
      <c r="B48" s="20" t="s">
        <v>13</v>
      </c>
      <c r="C48" s="21">
        <f>'IQ CAA Application'!V58</f>
        <v>0</v>
      </c>
      <c r="D48" s="21">
        <f>C48*'IQ CAA Reference'!$E$3</f>
        <v>0</v>
      </c>
      <c r="E48" s="21">
        <f>C48*'IQ CAA Reference'!$D$3</f>
        <v>0</v>
      </c>
      <c r="F48" s="24">
        <f t="shared" si="5"/>
        <v>0</v>
      </c>
      <c r="I48" s="20" t="s">
        <v>13</v>
      </c>
      <c r="J48" s="21">
        <f>'IQ CAA Application'!AD58</f>
        <v>0</v>
      </c>
      <c r="K48" s="21">
        <f>J48*'IQ CAA Reference'!$E$4</f>
        <v>0</v>
      </c>
      <c r="L48" s="21">
        <f>J48*'IQ CAA Reference'!$D$4</f>
        <v>0</v>
      </c>
      <c r="M48" s="24">
        <f t="shared" si="6"/>
        <v>0</v>
      </c>
      <c r="O48" s="20" t="s">
        <v>13</v>
      </c>
      <c r="P48" s="21">
        <f>'IQ CAA Application'!AH58</f>
        <v>0</v>
      </c>
      <c r="Q48" s="21">
        <f>P48*'IQ CAA Reference'!$E$5</f>
        <v>0</v>
      </c>
      <c r="R48" s="21">
        <f>P48*'IQ CAA Reference'!$D$5</f>
        <v>0</v>
      </c>
      <c r="S48" s="24">
        <f t="shared" si="7"/>
        <v>0</v>
      </c>
      <c r="V48" s="34"/>
      <c r="W48" s="34"/>
      <c r="X48" s="34"/>
      <c r="Y48" s="34"/>
      <c r="Z48" s="34"/>
    </row>
    <row r="49" spans="2:26" x14ac:dyDescent="0.3">
      <c r="B49" s="20" t="s">
        <v>63</v>
      </c>
      <c r="C49" s="21">
        <f>'IQ CAA Application'!V63</f>
        <v>0</v>
      </c>
      <c r="D49" s="21">
        <f>C49*'IQ CAA Reference'!$E$3</f>
        <v>0</v>
      </c>
      <c r="E49" s="21">
        <f>C49*'IQ CAA Reference'!$D$3</f>
        <v>0</v>
      </c>
      <c r="F49" s="24">
        <f t="shared" si="5"/>
        <v>0</v>
      </c>
      <c r="I49" s="20" t="s">
        <v>63</v>
      </c>
      <c r="J49" s="21">
        <f>'IQ CAA Application'!AD63</f>
        <v>0</v>
      </c>
      <c r="K49" s="21">
        <f>J49*'IQ CAA Reference'!$E$4</f>
        <v>0</v>
      </c>
      <c r="L49" s="21">
        <f>J49*'IQ CAA Reference'!$D$4</f>
        <v>0</v>
      </c>
      <c r="M49" s="24">
        <f t="shared" si="6"/>
        <v>0</v>
      </c>
      <c r="O49" s="20" t="s">
        <v>63</v>
      </c>
      <c r="P49" s="21">
        <f>'IQ CAA Application'!AH63</f>
        <v>0</v>
      </c>
      <c r="Q49" s="21">
        <f>P49*'IQ CAA Reference'!$E$5</f>
        <v>0</v>
      </c>
      <c r="R49" s="21">
        <f>P49*'IQ CAA Reference'!$D$5</f>
        <v>0</v>
      </c>
      <c r="S49" s="24">
        <f t="shared" si="7"/>
        <v>0</v>
      </c>
      <c r="V49" s="34"/>
      <c r="W49" s="34"/>
      <c r="X49" s="34"/>
      <c r="Y49" s="34"/>
      <c r="Z49" s="34"/>
    </row>
    <row r="50" spans="2:26" x14ac:dyDescent="0.3">
      <c r="B50" s="20" t="s">
        <v>62</v>
      </c>
      <c r="C50" s="21">
        <f>'IQ CAA Application'!V64</f>
        <v>0</v>
      </c>
      <c r="D50" s="21">
        <f>C50*'IQ CAA Reference'!$E$3</f>
        <v>0</v>
      </c>
      <c r="E50" s="21">
        <f>C50*'IQ CAA Reference'!$D$3</f>
        <v>0</v>
      </c>
      <c r="F50" s="24">
        <f t="shared" si="5"/>
        <v>0</v>
      </c>
      <c r="I50" s="20" t="s">
        <v>62</v>
      </c>
      <c r="J50" s="21">
        <f>'IQ CAA Application'!AD64</f>
        <v>0</v>
      </c>
      <c r="K50" s="21">
        <f>J50*'IQ CAA Reference'!$E$4</f>
        <v>0</v>
      </c>
      <c r="L50" s="21">
        <f>J50*'IQ CAA Reference'!$D$4</f>
        <v>0</v>
      </c>
      <c r="M50" s="24">
        <f t="shared" si="6"/>
        <v>0</v>
      </c>
      <c r="O50" s="20" t="s">
        <v>62</v>
      </c>
      <c r="P50" s="21">
        <f>'IQ CAA Application'!AH64</f>
        <v>0</v>
      </c>
      <c r="Q50" s="21">
        <f>P50*'IQ CAA Reference'!$E$5</f>
        <v>0</v>
      </c>
      <c r="R50" s="21">
        <f>P50*'IQ CAA Reference'!$D$5</f>
        <v>0</v>
      </c>
      <c r="S50" s="24">
        <f t="shared" si="7"/>
        <v>0</v>
      </c>
      <c r="V50" s="34"/>
      <c r="W50" s="34"/>
      <c r="X50" s="34"/>
      <c r="Y50" s="34"/>
      <c r="Z50" s="34"/>
    </row>
    <row r="51" spans="2:26" x14ac:dyDescent="0.3">
      <c r="B51" s="20" t="s">
        <v>72</v>
      </c>
      <c r="C51" s="21">
        <f>'IQ CAA Application'!V65</f>
        <v>0</v>
      </c>
      <c r="D51" s="21">
        <f>C51*'IQ CAA Reference'!$E$3</f>
        <v>0</v>
      </c>
      <c r="E51" s="21">
        <f>C51*'IQ CAA Reference'!$D$3</f>
        <v>0</v>
      </c>
      <c r="F51" s="24">
        <f t="shared" si="5"/>
        <v>0</v>
      </c>
      <c r="I51" s="20" t="s">
        <v>72</v>
      </c>
      <c r="J51" s="21">
        <f>'IQ CAA Application'!AD65</f>
        <v>0</v>
      </c>
      <c r="K51" s="21">
        <f>J51*'IQ CAA Reference'!$E$4</f>
        <v>0</v>
      </c>
      <c r="L51" s="21">
        <f>J51*'IQ CAA Reference'!$D$4</f>
        <v>0</v>
      </c>
      <c r="M51" s="24">
        <f t="shared" si="6"/>
        <v>0</v>
      </c>
      <c r="O51" s="20" t="s">
        <v>72</v>
      </c>
      <c r="P51" s="21">
        <f>'IQ CAA Application'!AH65</f>
        <v>0</v>
      </c>
      <c r="Q51" s="21">
        <f>P51*'IQ CAA Reference'!$E$5</f>
        <v>0</v>
      </c>
      <c r="R51" s="21">
        <f>P51*'IQ CAA Reference'!$D$5</f>
        <v>0</v>
      </c>
      <c r="S51" s="24">
        <f t="shared" si="7"/>
        <v>0</v>
      </c>
      <c r="V51" s="34"/>
      <c r="W51" s="34"/>
      <c r="X51" s="34"/>
      <c r="Y51" s="34"/>
      <c r="Z51" s="34"/>
    </row>
    <row r="52" spans="2:26" x14ac:dyDescent="0.3">
      <c r="B52" s="20" t="s">
        <v>73</v>
      </c>
      <c r="C52" s="21">
        <f>'IQ CAA Application'!V66</f>
        <v>0</v>
      </c>
      <c r="D52" s="21">
        <f>C52*'IQ CAA Reference'!$E$3</f>
        <v>0</v>
      </c>
      <c r="E52" s="21">
        <f>C52*'IQ CAA Reference'!$D$3</f>
        <v>0</v>
      </c>
      <c r="F52" s="24">
        <f t="shared" si="5"/>
        <v>0</v>
      </c>
      <c r="I52" s="20" t="s">
        <v>73</v>
      </c>
      <c r="J52" s="21">
        <f>'IQ CAA Application'!AD66</f>
        <v>0</v>
      </c>
      <c r="K52" s="21">
        <f>J52*'IQ CAA Reference'!$E$4</f>
        <v>0</v>
      </c>
      <c r="L52" s="21">
        <f>J52*'IQ CAA Reference'!$D$4</f>
        <v>0</v>
      </c>
      <c r="M52" s="24">
        <f t="shared" si="6"/>
        <v>0</v>
      </c>
      <c r="O52" s="20" t="s">
        <v>73</v>
      </c>
      <c r="P52" s="21">
        <f>'IQ CAA Application'!AH66</f>
        <v>0</v>
      </c>
      <c r="Q52" s="21">
        <f>P52*'IQ CAA Reference'!$E$5</f>
        <v>0</v>
      </c>
      <c r="R52" s="21">
        <f>P52*'IQ CAA Reference'!$D$5</f>
        <v>0</v>
      </c>
      <c r="S52" s="24">
        <f t="shared" si="7"/>
        <v>0</v>
      </c>
      <c r="V52" s="34"/>
      <c r="W52" s="34"/>
      <c r="X52" s="34"/>
      <c r="Y52" s="34"/>
      <c r="Z52" s="34"/>
    </row>
    <row r="53" spans="2:26" x14ac:dyDescent="0.3">
      <c r="B53" s="20" t="s">
        <v>64</v>
      </c>
      <c r="C53" s="21">
        <f>'IQ CAA Application'!V67</f>
        <v>0</v>
      </c>
      <c r="D53" s="21">
        <f>C53*'IQ CAA Reference'!$E$3</f>
        <v>0</v>
      </c>
      <c r="E53" s="21">
        <f>C53*'IQ CAA Reference'!$D$3</f>
        <v>0</v>
      </c>
      <c r="F53" s="24">
        <f t="shared" si="5"/>
        <v>0</v>
      </c>
      <c r="I53" s="20" t="s">
        <v>64</v>
      </c>
      <c r="J53" s="21">
        <f>'IQ CAA Application'!AD67</f>
        <v>0</v>
      </c>
      <c r="K53" s="21">
        <f>J53*'IQ CAA Reference'!$E$4</f>
        <v>0</v>
      </c>
      <c r="L53" s="21">
        <f>J53*'IQ CAA Reference'!$D$4</f>
        <v>0</v>
      </c>
      <c r="M53" s="24">
        <f t="shared" si="6"/>
        <v>0</v>
      </c>
      <c r="O53" s="20" t="s">
        <v>64</v>
      </c>
      <c r="P53" s="21">
        <f>'IQ CAA Application'!AH67</f>
        <v>0</v>
      </c>
      <c r="Q53" s="21">
        <f>P53*'IQ CAA Reference'!$E$5</f>
        <v>0</v>
      </c>
      <c r="R53" s="21">
        <f>P53*'IQ CAA Reference'!$D$5</f>
        <v>0</v>
      </c>
      <c r="S53" s="24">
        <f t="shared" si="7"/>
        <v>0</v>
      </c>
      <c r="V53" s="34"/>
      <c r="W53" s="34"/>
      <c r="X53" s="34"/>
      <c r="Y53" s="34"/>
      <c r="Z53" s="34"/>
    </row>
    <row r="54" spans="2:26" x14ac:dyDescent="0.3">
      <c r="B54" s="20" t="s">
        <v>74</v>
      </c>
      <c r="C54" s="21">
        <f>'IQ CAA Application'!V68</f>
        <v>0</v>
      </c>
      <c r="D54" s="21">
        <f>C54*'IQ CAA Reference'!$E$3</f>
        <v>0</v>
      </c>
      <c r="E54" s="21">
        <f>C54*'IQ CAA Reference'!$D$3</f>
        <v>0</v>
      </c>
      <c r="F54" s="24">
        <f t="shared" si="5"/>
        <v>0</v>
      </c>
      <c r="I54" s="20" t="s">
        <v>74</v>
      </c>
      <c r="J54" s="21">
        <f>'IQ CAA Application'!AD68</f>
        <v>0</v>
      </c>
      <c r="K54" s="21">
        <f>J54*'IQ CAA Reference'!$E$4</f>
        <v>0</v>
      </c>
      <c r="L54" s="21">
        <f>J54*'IQ CAA Reference'!$D$4</f>
        <v>0</v>
      </c>
      <c r="M54" s="24">
        <f t="shared" si="6"/>
        <v>0</v>
      </c>
      <c r="O54" s="20" t="s">
        <v>74</v>
      </c>
      <c r="P54" s="21">
        <f>'IQ CAA Application'!AH68</f>
        <v>0</v>
      </c>
      <c r="Q54" s="21">
        <f>P54*'IQ CAA Reference'!$E$5</f>
        <v>0</v>
      </c>
      <c r="R54" s="21">
        <f>P54*'IQ CAA Reference'!$D$5</f>
        <v>0</v>
      </c>
      <c r="S54" s="24">
        <f t="shared" si="7"/>
        <v>0</v>
      </c>
      <c r="V54" s="34"/>
      <c r="W54" s="34"/>
      <c r="X54" s="34"/>
      <c r="Y54" s="34"/>
      <c r="Z54" s="34"/>
    </row>
    <row r="55" spans="2:26" x14ac:dyDescent="0.3">
      <c r="B55" s="20" t="s">
        <v>75</v>
      </c>
      <c r="C55" s="21">
        <f>'IQ CAA Application'!V69</f>
        <v>0</v>
      </c>
      <c r="D55" s="21">
        <f>C55*'IQ CAA Reference'!$E$3</f>
        <v>0</v>
      </c>
      <c r="E55" s="21">
        <f>C55*'IQ CAA Reference'!$D$3</f>
        <v>0</v>
      </c>
      <c r="F55" s="24">
        <f t="shared" si="5"/>
        <v>0</v>
      </c>
      <c r="I55" s="20" t="s">
        <v>75</v>
      </c>
      <c r="J55" s="21">
        <f>'IQ CAA Application'!AD69</f>
        <v>0</v>
      </c>
      <c r="K55" s="21">
        <f>J55*'IQ CAA Reference'!$E$4</f>
        <v>0</v>
      </c>
      <c r="L55" s="21">
        <f>J55*'IQ CAA Reference'!$D$4</f>
        <v>0</v>
      </c>
      <c r="M55" s="24">
        <f t="shared" si="6"/>
        <v>0</v>
      </c>
      <c r="O55" s="20" t="s">
        <v>75</v>
      </c>
      <c r="P55" s="21">
        <f>'IQ CAA Application'!AH69</f>
        <v>0</v>
      </c>
      <c r="Q55" s="21">
        <f>P55*'IQ CAA Reference'!$E$5</f>
        <v>0</v>
      </c>
      <c r="R55" s="21">
        <f>P55*'IQ CAA Reference'!$D$5</f>
        <v>0</v>
      </c>
      <c r="S55" s="24">
        <f t="shared" si="7"/>
        <v>0</v>
      </c>
      <c r="V55" s="34"/>
      <c r="W55" s="34"/>
      <c r="X55" s="34"/>
      <c r="Y55" s="34"/>
      <c r="Z55" s="34"/>
    </row>
    <row r="56" spans="2:26" x14ac:dyDescent="0.3">
      <c r="B56" s="20" t="s">
        <v>140</v>
      </c>
      <c r="C56" s="21">
        <f>SUM('IQ CAA Application'!V76:'IQ CAA Application'!V85)</f>
        <v>0</v>
      </c>
      <c r="D56" s="21">
        <f>C56*'IQ CAA Reference'!$E$3</f>
        <v>0</v>
      </c>
      <c r="E56" s="21">
        <f>C56*'IQ CAA Reference'!$D$3</f>
        <v>0</v>
      </c>
      <c r="F56" s="24">
        <f t="shared" si="5"/>
        <v>0</v>
      </c>
      <c r="I56" s="20" t="s">
        <v>140</v>
      </c>
      <c r="J56" s="21">
        <f>SUM('IQ CAA Application'!AD76:'IQ CAA Application'!AD85)</f>
        <v>0</v>
      </c>
      <c r="K56" s="21">
        <f>J56*'IQ CAA Reference'!$E$4</f>
        <v>0</v>
      </c>
      <c r="L56" s="21">
        <f>J56*'IQ CAA Reference'!$D$4</f>
        <v>0</v>
      </c>
      <c r="M56" s="24">
        <f t="shared" si="6"/>
        <v>0</v>
      </c>
      <c r="O56" s="20" t="s">
        <v>140</v>
      </c>
      <c r="P56" s="21">
        <f>SUM('IQ CAA Application'!AH76:AH85)</f>
        <v>0</v>
      </c>
      <c r="Q56" s="21">
        <f>P56*'IQ CAA Reference'!$E$5</f>
        <v>0</v>
      </c>
      <c r="R56" s="21">
        <f>P56*'IQ CAA Reference'!$D$5</f>
        <v>0</v>
      </c>
      <c r="S56" s="24">
        <f t="shared" si="7"/>
        <v>0</v>
      </c>
      <c r="V56" s="34"/>
      <c r="W56" s="34"/>
      <c r="X56" s="34"/>
      <c r="Y56" s="34"/>
      <c r="Z56" s="34"/>
    </row>
    <row r="57" spans="2:26" ht="15" thickBot="1" x14ac:dyDescent="0.35">
      <c r="B57" s="25" t="s">
        <v>135</v>
      </c>
      <c r="C57" s="26">
        <f>SUM(C33:C56)</f>
        <v>0</v>
      </c>
      <c r="D57" s="26">
        <f>SUM(D33:D56)</f>
        <v>0</v>
      </c>
      <c r="E57" s="26">
        <f>SUM(E33:E56)</f>
        <v>0</v>
      </c>
      <c r="F57" s="27">
        <f>SUM(F33:F56)</f>
        <v>0</v>
      </c>
      <c r="I57" s="25" t="s">
        <v>135</v>
      </c>
      <c r="J57" s="26">
        <f>SUM(J33:J56)</f>
        <v>0</v>
      </c>
      <c r="K57" s="26">
        <f>SUM(K33:K56)</f>
        <v>0</v>
      </c>
      <c r="L57" s="26">
        <f>SUM(L33:L56)</f>
        <v>0</v>
      </c>
      <c r="M57" s="27">
        <f>SUM(M33:M56)</f>
        <v>0</v>
      </c>
      <c r="O57" s="25" t="s">
        <v>135</v>
      </c>
      <c r="P57" s="26">
        <f>SUM(P33:P56)</f>
        <v>0</v>
      </c>
      <c r="Q57" s="26">
        <f>SUM(Q33:Q56)</f>
        <v>0</v>
      </c>
      <c r="R57" s="26">
        <f>SUM(R33:R56)</f>
        <v>0</v>
      </c>
      <c r="S57" s="27">
        <f>SUM(S33:S56)</f>
        <v>0</v>
      </c>
      <c r="U57" s="31"/>
      <c r="V57" s="35"/>
      <c r="W57" s="35"/>
      <c r="X57" s="35"/>
      <c r="Y57" s="35"/>
      <c r="Z57" s="35"/>
    </row>
    <row r="58" spans="2:26" ht="15" thickBot="1" x14ac:dyDescent="0.35"/>
    <row r="59" spans="2:26" ht="15.6" x14ac:dyDescent="0.3">
      <c r="B59" s="311" t="s">
        <v>272</v>
      </c>
      <c r="C59" s="312"/>
      <c r="D59" s="312"/>
      <c r="E59" s="312"/>
      <c r="F59" s="313"/>
    </row>
    <row r="60" spans="2:26" ht="28.8" x14ac:dyDescent="0.3">
      <c r="B60" s="16" t="s">
        <v>272</v>
      </c>
      <c r="C60" s="17" t="s">
        <v>50</v>
      </c>
      <c r="D60" s="17" t="s">
        <v>121</v>
      </c>
      <c r="E60" s="17" t="s">
        <v>120</v>
      </c>
      <c r="F60" s="30" t="s">
        <v>133</v>
      </c>
    </row>
    <row r="61" spans="2:26" x14ac:dyDescent="0.3">
      <c r="B61" s="20" t="s">
        <v>55</v>
      </c>
      <c r="C61" s="21">
        <f>'IQ CAA Application'!Z31</f>
        <v>0</v>
      </c>
      <c r="D61" s="21">
        <f>C61*'IQ CAA Reference'!$E$7</f>
        <v>0</v>
      </c>
      <c r="E61" s="21">
        <f>C61*'IQ CAA Reference'!$D$7</f>
        <v>0</v>
      </c>
      <c r="F61" s="24">
        <f>ROUND(C61+D61+E61,2)</f>
        <v>0</v>
      </c>
    </row>
    <row r="62" spans="2:26" x14ac:dyDescent="0.3">
      <c r="B62" s="20" t="s">
        <v>139</v>
      </c>
      <c r="C62" s="21">
        <f>'IQ CAA Application'!Z37</f>
        <v>0</v>
      </c>
      <c r="D62" s="21">
        <f>C62*'IQ CAA Reference'!$E$7</f>
        <v>0</v>
      </c>
      <c r="E62" s="21">
        <f>C62*'IQ CAA Reference'!$D$7</f>
        <v>0</v>
      </c>
      <c r="F62" s="24">
        <f t="shared" ref="F62:F84" si="8">ROUND(C62+D62+E62,2)</f>
        <v>0</v>
      </c>
    </row>
    <row r="63" spans="2:26" x14ac:dyDescent="0.3">
      <c r="B63" s="20" t="s">
        <v>138</v>
      </c>
      <c r="C63" s="21">
        <f>'IQ CAA Application'!Z38</f>
        <v>0</v>
      </c>
      <c r="D63" s="21">
        <f>C63*'IQ CAA Reference'!$E$7</f>
        <v>0</v>
      </c>
      <c r="E63" s="21">
        <f>C63*'IQ CAA Reference'!$D$7</f>
        <v>0</v>
      </c>
      <c r="F63" s="24">
        <f t="shared" si="8"/>
        <v>0</v>
      </c>
    </row>
    <row r="64" spans="2:26" x14ac:dyDescent="0.3">
      <c r="B64" s="20" t="s">
        <v>58</v>
      </c>
      <c r="C64" s="21">
        <f>'IQ CAA Application'!Z39</f>
        <v>0</v>
      </c>
      <c r="D64" s="21">
        <f>C64*'IQ CAA Reference'!$E$7</f>
        <v>0</v>
      </c>
      <c r="E64" s="21">
        <f>C64*'IQ CAA Reference'!$D$7</f>
        <v>0</v>
      </c>
      <c r="F64" s="24">
        <f t="shared" si="8"/>
        <v>0</v>
      </c>
    </row>
    <row r="65" spans="2:6" x14ac:dyDescent="0.3">
      <c r="B65" s="20" t="s">
        <v>60</v>
      </c>
      <c r="C65" s="21">
        <f>'IQ CAA Application'!Z40</f>
        <v>0</v>
      </c>
      <c r="D65" s="21">
        <f>C65*'IQ CAA Reference'!$E$7</f>
        <v>0</v>
      </c>
      <c r="E65" s="21">
        <f>C65*'IQ CAA Reference'!$D$7</f>
        <v>0</v>
      </c>
      <c r="F65" s="24">
        <f t="shared" si="8"/>
        <v>0</v>
      </c>
    </row>
    <row r="66" spans="2:6" x14ac:dyDescent="0.3">
      <c r="B66" s="20" t="s">
        <v>59</v>
      </c>
      <c r="C66" s="21">
        <f>'IQ CAA Application'!Z41</f>
        <v>0</v>
      </c>
      <c r="D66" s="21">
        <f>C66*'IQ CAA Reference'!$E$7</f>
        <v>0</v>
      </c>
      <c r="E66" s="21">
        <f>C66*'IQ CAA Reference'!$D$7</f>
        <v>0</v>
      </c>
      <c r="F66" s="24">
        <f t="shared" si="8"/>
        <v>0</v>
      </c>
    </row>
    <row r="67" spans="2:6" x14ac:dyDescent="0.3">
      <c r="B67" s="20" t="s">
        <v>57</v>
      </c>
      <c r="C67" s="21">
        <f>'IQ CAA Application'!Z42</f>
        <v>0</v>
      </c>
      <c r="D67" s="21">
        <f>C67*'IQ CAA Reference'!$E$7</f>
        <v>0</v>
      </c>
      <c r="E67" s="21">
        <f>C67*'IQ CAA Reference'!$D$7</f>
        <v>0</v>
      </c>
      <c r="F67" s="24">
        <f t="shared" si="8"/>
        <v>0</v>
      </c>
    </row>
    <row r="68" spans="2:6" x14ac:dyDescent="0.3">
      <c r="B68" s="20" t="s">
        <v>104</v>
      </c>
      <c r="C68" s="21">
        <f>'IQ CAA Application'!Z43</f>
        <v>0</v>
      </c>
      <c r="D68" s="21">
        <f>C68*'IQ CAA Reference'!$E$7</f>
        <v>0</v>
      </c>
      <c r="E68" s="21">
        <f>C68*'IQ CAA Reference'!$D$7</f>
        <v>0</v>
      </c>
      <c r="F68" s="24">
        <f t="shared" si="8"/>
        <v>0</v>
      </c>
    </row>
    <row r="69" spans="2:6" x14ac:dyDescent="0.3">
      <c r="B69" s="20" t="s">
        <v>65</v>
      </c>
      <c r="C69" s="21">
        <f>'IQ CAA Application'!Z47</f>
        <v>0</v>
      </c>
      <c r="D69" s="21">
        <f>C69*'IQ CAA Reference'!$E$7</f>
        <v>0</v>
      </c>
      <c r="E69" s="21">
        <f>C69*'IQ CAA Reference'!$D$7</f>
        <v>0</v>
      </c>
      <c r="F69" s="24">
        <f t="shared" si="8"/>
        <v>0</v>
      </c>
    </row>
    <row r="70" spans="2:6" x14ac:dyDescent="0.3">
      <c r="B70" s="20" t="s">
        <v>71</v>
      </c>
      <c r="C70" s="21">
        <f>'IQ CAA Application'!Z48</f>
        <v>0</v>
      </c>
      <c r="D70" s="21">
        <f>C70*'IQ CAA Reference'!$E$7</f>
        <v>0</v>
      </c>
      <c r="E70" s="21">
        <f>C70*'IQ CAA Reference'!$D$7</f>
        <v>0</v>
      </c>
      <c r="F70" s="24">
        <f t="shared" si="8"/>
        <v>0</v>
      </c>
    </row>
    <row r="71" spans="2:6" x14ac:dyDescent="0.3">
      <c r="B71" s="20" t="s">
        <v>68</v>
      </c>
      <c r="C71" s="21">
        <f>'IQ CAA Application'!Z49</f>
        <v>0</v>
      </c>
      <c r="D71" s="21">
        <f>C71*'IQ CAA Reference'!$E$7</f>
        <v>0</v>
      </c>
      <c r="E71" s="21">
        <f>C71*'IQ CAA Reference'!$D$7</f>
        <v>0</v>
      </c>
      <c r="F71" s="24">
        <f t="shared" si="8"/>
        <v>0</v>
      </c>
    </row>
    <row r="72" spans="2:6" x14ac:dyDescent="0.3">
      <c r="B72" s="20" t="s">
        <v>69</v>
      </c>
      <c r="C72" s="21">
        <f>'IQ CAA Application'!Z50</f>
        <v>0</v>
      </c>
      <c r="D72" s="21">
        <f>C72*'IQ CAA Reference'!$E$7</f>
        <v>0</v>
      </c>
      <c r="E72" s="21">
        <f>C72*'IQ CAA Reference'!$D$7</f>
        <v>0</v>
      </c>
      <c r="F72" s="24">
        <f t="shared" si="8"/>
        <v>0</v>
      </c>
    </row>
    <row r="73" spans="2:6" x14ac:dyDescent="0.3">
      <c r="B73" s="20" t="s">
        <v>67</v>
      </c>
      <c r="C73" s="21">
        <f>'IQ CAA Application'!Z51</f>
        <v>0</v>
      </c>
      <c r="D73" s="21">
        <f>C73*'IQ CAA Reference'!$E$7</f>
        <v>0</v>
      </c>
      <c r="E73" s="21">
        <f>C73*'IQ CAA Reference'!$D$7</f>
        <v>0</v>
      </c>
      <c r="F73" s="24">
        <f t="shared" si="8"/>
        <v>0</v>
      </c>
    </row>
    <row r="74" spans="2:6" x14ac:dyDescent="0.3">
      <c r="B74" s="20" t="s">
        <v>66</v>
      </c>
      <c r="C74" s="21">
        <f>'IQ CAA Application'!Z53</f>
        <v>0</v>
      </c>
      <c r="D74" s="21">
        <f>C74*'IQ CAA Reference'!$E$7</f>
        <v>0</v>
      </c>
      <c r="E74" s="21">
        <f>C74*'IQ CAA Reference'!$D$7</f>
        <v>0</v>
      </c>
      <c r="F74" s="24">
        <f t="shared" si="8"/>
        <v>0</v>
      </c>
    </row>
    <row r="75" spans="2:6" x14ac:dyDescent="0.3">
      <c r="B75" s="20" t="s">
        <v>12</v>
      </c>
      <c r="C75" s="21">
        <f>'IQ CAA Application'!Z56</f>
        <v>0</v>
      </c>
      <c r="D75" s="21">
        <f>C75*'IQ CAA Reference'!$E$7</f>
        <v>0</v>
      </c>
      <c r="E75" s="21">
        <f>C75*'IQ CAA Reference'!$D$7</f>
        <v>0</v>
      </c>
      <c r="F75" s="24">
        <f t="shared" si="8"/>
        <v>0</v>
      </c>
    </row>
    <row r="76" spans="2:6" x14ac:dyDescent="0.3">
      <c r="B76" s="20" t="s">
        <v>13</v>
      </c>
      <c r="C76" s="21">
        <f>'IQ CAA Application'!Z58</f>
        <v>0</v>
      </c>
      <c r="D76" s="21">
        <f>C76*'IQ CAA Reference'!$E$7</f>
        <v>0</v>
      </c>
      <c r="E76" s="21">
        <f>C76*'IQ CAA Reference'!$D$7</f>
        <v>0</v>
      </c>
      <c r="F76" s="24">
        <f t="shared" si="8"/>
        <v>0</v>
      </c>
    </row>
    <row r="77" spans="2:6" x14ac:dyDescent="0.3">
      <c r="B77" s="20" t="s">
        <v>63</v>
      </c>
      <c r="C77" s="21">
        <f>'IQ CAA Application'!Z63</f>
        <v>0</v>
      </c>
      <c r="D77" s="21">
        <f>C77*'IQ CAA Reference'!$E$7</f>
        <v>0</v>
      </c>
      <c r="E77" s="21">
        <f>C77*'IQ CAA Reference'!$D$7</f>
        <v>0</v>
      </c>
      <c r="F77" s="24">
        <f t="shared" si="8"/>
        <v>0</v>
      </c>
    </row>
    <row r="78" spans="2:6" x14ac:dyDescent="0.3">
      <c r="B78" s="20" t="s">
        <v>62</v>
      </c>
      <c r="C78" s="21">
        <f>'IQ CAA Application'!Z64</f>
        <v>0</v>
      </c>
      <c r="D78" s="21">
        <f>C78*'IQ CAA Reference'!$E$7</f>
        <v>0</v>
      </c>
      <c r="E78" s="21">
        <f>C78*'IQ CAA Reference'!$D$7</f>
        <v>0</v>
      </c>
      <c r="F78" s="24">
        <f t="shared" si="8"/>
        <v>0</v>
      </c>
    </row>
    <row r="79" spans="2:6" x14ac:dyDescent="0.3">
      <c r="B79" s="20" t="s">
        <v>72</v>
      </c>
      <c r="C79" s="21">
        <f>'IQ CAA Application'!Z65</f>
        <v>0</v>
      </c>
      <c r="D79" s="21">
        <f>C79*'IQ CAA Reference'!$E$7</f>
        <v>0</v>
      </c>
      <c r="E79" s="21">
        <f>C79*'IQ CAA Reference'!$D$7</f>
        <v>0</v>
      </c>
      <c r="F79" s="24">
        <f t="shared" si="8"/>
        <v>0</v>
      </c>
    </row>
    <row r="80" spans="2:6" x14ac:dyDescent="0.3">
      <c r="B80" s="20" t="s">
        <v>73</v>
      </c>
      <c r="C80" s="21">
        <f>'IQ CAA Application'!Z66</f>
        <v>0</v>
      </c>
      <c r="D80" s="21">
        <f>C80*'IQ CAA Reference'!$E$7</f>
        <v>0</v>
      </c>
      <c r="E80" s="21">
        <f>C80*'IQ CAA Reference'!$D$7</f>
        <v>0</v>
      </c>
      <c r="F80" s="24">
        <f t="shared" si="8"/>
        <v>0</v>
      </c>
    </row>
    <row r="81" spans="2:6" x14ac:dyDescent="0.3">
      <c r="B81" s="20" t="s">
        <v>64</v>
      </c>
      <c r="C81" s="21">
        <f>'IQ CAA Application'!Z67</f>
        <v>0</v>
      </c>
      <c r="D81" s="21">
        <f>C81*'IQ CAA Reference'!$E$7</f>
        <v>0</v>
      </c>
      <c r="E81" s="21">
        <f>C81*'IQ CAA Reference'!$D$7</f>
        <v>0</v>
      </c>
      <c r="F81" s="24">
        <f t="shared" si="8"/>
        <v>0</v>
      </c>
    </row>
    <row r="82" spans="2:6" x14ac:dyDescent="0.3">
      <c r="B82" s="20" t="s">
        <v>74</v>
      </c>
      <c r="C82" s="21">
        <f>'IQ CAA Application'!Z68</f>
        <v>0</v>
      </c>
      <c r="D82" s="21">
        <f>C82*'IQ CAA Reference'!$E$7</f>
        <v>0</v>
      </c>
      <c r="E82" s="21">
        <f>C82*'IQ CAA Reference'!$D$7</f>
        <v>0</v>
      </c>
      <c r="F82" s="24">
        <f t="shared" si="8"/>
        <v>0</v>
      </c>
    </row>
    <row r="83" spans="2:6" x14ac:dyDescent="0.3">
      <c r="B83" s="20" t="s">
        <v>75</v>
      </c>
      <c r="C83" s="21">
        <f>'IQ CAA Application'!Z69</f>
        <v>0</v>
      </c>
      <c r="D83" s="21">
        <f>C83*'IQ CAA Reference'!$E$7</f>
        <v>0</v>
      </c>
      <c r="E83" s="21">
        <f>C83*'IQ CAA Reference'!$D$7</f>
        <v>0</v>
      </c>
      <c r="F83" s="24">
        <f t="shared" si="8"/>
        <v>0</v>
      </c>
    </row>
    <row r="84" spans="2:6" x14ac:dyDescent="0.3">
      <c r="B84" s="20" t="s">
        <v>140</v>
      </c>
      <c r="C84" s="21">
        <f>SUM('IQ CAA Application'!Z76:'IQ CAA Application'!Z85)</f>
        <v>0</v>
      </c>
      <c r="D84" s="21">
        <f>C84*'IQ CAA Reference'!$E$7</f>
        <v>0</v>
      </c>
      <c r="E84" s="21">
        <f>C84*'IQ CAA Reference'!$D$7</f>
        <v>0</v>
      </c>
      <c r="F84" s="24">
        <f t="shared" si="8"/>
        <v>0</v>
      </c>
    </row>
    <row r="85" spans="2:6" ht="15" thickBot="1" x14ac:dyDescent="0.35">
      <c r="B85" s="25" t="s">
        <v>135</v>
      </c>
      <c r="C85" s="26">
        <f>SUM(C61:C84)</f>
        <v>0</v>
      </c>
      <c r="D85" s="26">
        <f>SUM(D61:D84)</f>
        <v>0</v>
      </c>
      <c r="E85" s="26">
        <f>SUM(E61:E84)</f>
        <v>0</v>
      </c>
      <c r="F85" s="27">
        <f>SUM(F61:F84)</f>
        <v>0</v>
      </c>
    </row>
  </sheetData>
  <sheetProtection algorithmName="SHA-512" hashValue="iWXpwZIx+TkjXwuzrzjsU8ir9zr8ddeCuB8VzF8pRAg12ssUgOb4PtqOuACnFqGt3J1DAD9Ai8/bW5vwC3Fgdw==" saltValue="/8b4CUb8nCOj+X0y0ubRCg==" spinCount="100000" sheet="1" selectLockedCells="1"/>
  <mergeCells count="8">
    <mergeCell ref="B59:F59"/>
    <mergeCell ref="U31:Z31"/>
    <mergeCell ref="K2:L2"/>
    <mergeCell ref="B2:F2"/>
    <mergeCell ref="G2:H2"/>
    <mergeCell ref="B31:F31"/>
    <mergeCell ref="I31:M31"/>
    <mergeCell ref="O31:S31"/>
  </mergeCell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1" id="{7AA470EB-7C4E-4E42-B09F-438A34BA4249}">
            <xm:f>'IQ CAA Application'!AK56=0</xm:f>
            <x14:dxf>
              <font>
                <color theme="0"/>
              </font>
            </x14:dxf>
          </x14:cfRule>
          <xm:sqref>J18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5C786-4097-40C3-A253-6E0AB3DB3528}">
  <dimension ref="A1:B8"/>
  <sheetViews>
    <sheetView workbookViewId="0">
      <selection activeCell="B9" sqref="B9"/>
    </sheetView>
  </sheetViews>
  <sheetFormatPr defaultRowHeight="14.4" x14ac:dyDescent="0.3"/>
  <cols>
    <col min="1" max="1" width="9.5546875" bestFit="1" customWidth="1"/>
  </cols>
  <sheetData>
    <row r="1" spans="1:2" x14ac:dyDescent="0.3">
      <c r="A1" t="s">
        <v>186</v>
      </c>
    </row>
    <row r="2" spans="1:2" x14ac:dyDescent="0.3">
      <c r="A2" s="43">
        <v>45198</v>
      </c>
      <c r="B2" t="s">
        <v>187</v>
      </c>
    </row>
    <row r="3" spans="1:2" x14ac:dyDescent="0.3">
      <c r="B3" t="s">
        <v>188</v>
      </c>
    </row>
    <row r="4" spans="1:2" x14ac:dyDescent="0.3">
      <c r="B4" t="s">
        <v>189</v>
      </c>
    </row>
    <row r="5" spans="1:2" x14ac:dyDescent="0.3">
      <c r="B5" t="s">
        <v>225</v>
      </c>
    </row>
    <row r="6" spans="1:2" x14ac:dyDescent="0.3">
      <c r="B6" t="s">
        <v>226</v>
      </c>
    </row>
    <row r="7" spans="1:2" x14ac:dyDescent="0.3">
      <c r="B7" t="s">
        <v>227</v>
      </c>
    </row>
    <row r="8" spans="1:2" x14ac:dyDescent="0.3">
      <c r="B8" t="s">
        <v>229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FFEA3-1787-4CD7-9C11-8226539D4959}">
  <dimension ref="A1:B4"/>
  <sheetViews>
    <sheetView workbookViewId="0">
      <selection activeCell="B5" sqref="B5"/>
    </sheetView>
  </sheetViews>
  <sheetFormatPr defaultRowHeight="14.4" x14ac:dyDescent="0.3"/>
  <sheetData>
    <row r="1" spans="1:2" x14ac:dyDescent="0.3">
      <c r="A1" t="s">
        <v>181</v>
      </c>
    </row>
    <row r="2" spans="1:2" x14ac:dyDescent="0.3">
      <c r="A2" t="s">
        <v>182</v>
      </c>
      <c r="B2" t="s">
        <v>183</v>
      </c>
    </row>
    <row r="3" spans="1:2" x14ac:dyDescent="0.3">
      <c r="B3" t="s">
        <v>184</v>
      </c>
    </row>
    <row r="4" spans="1:2" x14ac:dyDescent="0.3">
      <c r="B4"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75D6-FC7A-4EA2-AE0C-BB151419DBC7}">
  <sheetPr>
    <pageSetUpPr fitToPage="1"/>
  </sheetPr>
  <dimension ref="B1:L68"/>
  <sheetViews>
    <sheetView showGridLines="0" zoomScale="85" zoomScaleNormal="85" workbookViewId="0">
      <selection activeCell="B1" sqref="B1:L2"/>
    </sheetView>
  </sheetViews>
  <sheetFormatPr defaultColWidth="9.109375" defaultRowHeight="14.4" x14ac:dyDescent="0.3"/>
  <cols>
    <col min="1" max="1" width="5.6640625" style="4" customWidth="1"/>
    <col min="2" max="2" width="41.109375" style="4" bestFit="1" customWidth="1"/>
    <col min="3" max="12" width="17.6640625" style="4" customWidth="1"/>
    <col min="13" max="16384" width="9.109375" style="4"/>
  </cols>
  <sheetData>
    <row r="1" spans="2:12" ht="45" customHeight="1" x14ac:dyDescent="0.3">
      <c r="B1" s="320" t="s">
        <v>315</v>
      </c>
      <c r="C1" s="320"/>
      <c r="D1" s="320"/>
      <c r="E1" s="320"/>
      <c r="F1" s="320"/>
      <c r="G1" s="320"/>
      <c r="H1" s="320"/>
      <c r="I1" s="320"/>
      <c r="J1" s="320"/>
      <c r="K1" s="320"/>
      <c r="L1" s="320"/>
    </row>
    <row r="2" spans="2:12" ht="45" customHeight="1" thickBot="1" x14ac:dyDescent="0.35">
      <c r="B2" s="320"/>
      <c r="C2" s="320"/>
      <c r="D2" s="320"/>
      <c r="E2" s="320"/>
      <c r="F2" s="320"/>
      <c r="G2" s="320"/>
      <c r="H2" s="320"/>
      <c r="I2" s="320"/>
      <c r="J2" s="320"/>
      <c r="K2" s="320"/>
      <c r="L2" s="320"/>
    </row>
    <row r="3" spans="2:12" s="64" customFormat="1" ht="45" customHeight="1" x14ac:dyDescent="0.3">
      <c r="B3" s="62" t="s">
        <v>274</v>
      </c>
      <c r="C3" s="63" t="s">
        <v>275</v>
      </c>
      <c r="D3" s="63" t="s">
        <v>276</v>
      </c>
      <c r="E3" s="321" t="s">
        <v>277</v>
      </c>
      <c r="F3" s="321"/>
      <c r="G3" s="321"/>
      <c r="H3" s="321"/>
      <c r="I3" s="321" t="s">
        <v>278</v>
      </c>
      <c r="J3" s="321"/>
      <c r="K3" s="321"/>
      <c r="L3" s="322"/>
    </row>
    <row r="4" spans="2:12" s="64" customFormat="1" ht="30" customHeight="1" x14ac:dyDescent="0.3">
      <c r="B4" s="65" t="s">
        <v>279</v>
      </c>
      <c r="C4" s="66" t="s">
        <v>280</v>
      </c>
      <c r="D4" s="66" t="s">
        <v>35</v>
      </c>
      <c r="E4" s="323" t="s">
        <v>280</v>
      </c>
      <c r="F4" s="323"/>
      <c r="G4" s="323" t="s">
        <v>280</v>
      </c>
      <c r="H4" s="323"/>
      <c r="I4" s="67" t="s">
        <v>281</v>
      </c>
      <c r="J4" s="67" t="s">
        <v>281</v>
      </c>
      <c r="K4" s="67" t="s">
        <v>281</v>
      </c>
      <c r="L4" s="68" t="s">
        <v>281</v>
      </c>
    </row>
    <row r="5" spans="2:12" s="64" customFormat="1" ht="30" customHeight="1" x14ac:dyDescent="0.3">
      <c r="B5" s="65" t="s">
        <v>282</v>
      </c>
      <c r="C5" s="66" t="s">
        <v>280</v>
      </c>
      <c r="D5" s="66" t="s">
        <v>280</v>
      </c>
      <c r="E5" s="67" t="s">
        <v>281</v>
      </c>
      <c r="F5" s="67" t="s">
        <v>281</v>
      </c>
      <c r="G5" s="67" t="s">
        <v>281</v>
      </c>
      <c r="H5" s="67" t="s">
        <v>281</v>
      </c>
      <c r="I5" s="67" t="s">
        <v>280</v>
      </c>
      <c r="J5" s="67" t="s">
        <v>280</v>
      </c>
      <c r="K5" s="66" t="s">
        <v>280</v>
      </c>
      <c r="L5" s="69" t="s">
        <v>280</v>
      </c>
    </row>
    <row r="6" spans="2:12" s="64" customFormat="1" ht="30" customHeight="1" x14ac:dyDescent="0.3">
      <c r="B6" s="65" t="s">
        <v>283</v>
      </c>
      <c r="C6" s="66" t="s">
        <v>284</v>
      </c>
      <c r="D6" s="66" t="s">
        <v>33</v>
      </c>
      <c r="E6" s="66" t="s">
        <v>34</v>
      </c>
      <c r="F6" s="66" t="s">
        <v>34</v>
      </c>
      <c r="G6" s="66" t="s">
        <v>285</v>
      </c>
      <c r="H6" s="66" t="s">
        <v>285</v>
      </c>
      <c r="I6" s="66" t="s">
        <v>286</v>
      </c>
      <c r="J6" s="66" t="s">
        <v>286</v>
      </c>
      <c r="K6" s="66" t="s">
        <v>33</v>
      </c>
      <c r="L6" s="69" t="s">
        <v>33</v>
      </c>
    </row>
    <row r="7" spans="2:12" s="64" customFormat="1" ht="30" customHeight="1" thickBot="1" x14ac:dyDescent="0.35">
      <c r="B7" s="70" t="s">
        <v>287</v>
      </c>
      <c r="C7" s="71" t="s">
        <v>284</v>
      </c>
      <c r="D7" s="71" t="s">
        <v>33</v>
      </c>
      <c r="E7" s="71" t="s">
        <v>34</v>
      </c>
      <c r="F7" s="71" t="s">
        <v>285</v>
      </c>
      <c r="G7" s="71" t="s">
        <v>34</v>
      </c>
      <c r="H7" s="71" t="s">
        <v>285</v>
      </c>
      <c r="I7" s="71" t="s">
        <v>286</v>
      </c>
      <c r="J7" s="71" t="s">
        <v>288</v>
      </c>
      <c r="K7" s="71" t="s">
        <v>286</v>
      </c>
      <c r="L7" s="72" t="s">
        <v>33</v>
      </c>
    </row>
    <row r="8" spans="2:12" s="64" customFormat="1" ht="45" customHeight="1" thickBot="1" x14ac:dyDescent="0.35">
      <c r="B8" s="317" t="s">
        <v>289</v>
      </c>
      <c r="C8" s="318"/>
      <c r="D8" s="318"/>
      <c r="E8" s="318"/>
      <c r="F8" s="318"/>
      <c r="G8" s="318"/>
      <c r="H8" s="318"/>
      <c r="I8" s="318"/>
      <c r="J8" s="318"/>
      <c r="K8" s="318"/>
      <c r="L8" s="319"/>
    </row>
    <row r="9" spans="2:12" x14ac:dyDescent="0.3">
      <c r="B9" s="324" t="s">
        <v>55</v>
      </c>
      <c r="C9" s="325"/>
      <c r="D9" s="325"/>
      <c r="E9" s="325"/>
      <c r="F9" s="325"/>
      <c r="G9" s="325"/>
      <c r="H9" s="325"/>
      <c r="I9" s="325"/>
      <c r="J9" s="325"/>
      <c r="K9" s="325"/>
      <c r="L9" s="326"/>
    </row>
    <row r="10" spans="2:12" ht="15" thickBot="1" x14ac:dyDescent="0.35">
      <c r="B10" s="73" t="s">
        <v>290</v>
      </c>
      <c r="C10" s="74" t="s">
        <v>291</v>
      </c>
      <c r="D10" s="74" t="s">
        <v>291</v>
      </c>
      <c r="E10" s="74" t="s">
        <v>291</v>
      </c>
      <c r="F10" s="74" t="s">
        <v>291</v>
      </c>
      <c r="G10" s="74"/>
      <c r="H10" s="74"/>
      <c r="I10" s="74"/>
      <c r="J10" s="74"/>
      <c r="K10" s="74" t="s">
        <v>291</v>
      </c>
      <c r="L10" s="75" t="s">
        <v>291</v>
      </c>
    </row>
    <row r="11" spans="2:12" x14ac:dyDescent="0.3">
      <c r="B11" s="324" t="s">
        <v>175</v>
      </c>
      <c r="C11" s="325"/>
      <c r="D11" s="325"/>
      <c r="E11" s="325"/>
      <c r="F11" s="325"/>
      <c r="G11" s="325"/>
      <c r="H11" s="325"/>
      <c r="I11" s="325"/>
      <c r="J11" s="325"/>
      <c r="K11" s="325"/>
      <c r="L11" s="326"/>
    </row>
    <row r="12" spans="2:12" ht="29.4" thickBot="1" x14ac:dyDescent="0.35">
      <c r="B12" s="76" t="s">
        <v>292</v>
      </c>
      <c r="C12" s="74" t="s">
        <v>291</v>
      </c>
      <c r="D12" s="74" t="s">
        <v>291</v>
      </c>
      <c r="E12" s="74" t="s">
        <v>291</v>
      </c>
      <c r="F12" s="74" t="s">
        <v>291</v>
      </c>
      <c r="G12" s="74"/>
      <c r="H12" s="74"/>
      <c r="I12" s="74"/>
      <c r="J12" s="74"/>
      <c r="K12" s="74" t="s">
        <v>291</v>
      </c>
      <c r="L12" s="75" t="s">
        <v>291</v>
      </c>
    </row>
    <row r="13" spans="2:12" x14ac:dyDescent="0.3">
      <c r="B13" s="324" t="s">
        <v>293</v>
      </c>
      <c r="C13" s="325"/>
      <c r="D13" s="325"/>
      <c r="E13" s="325"/>
      <c r="F13" s="325"/>
      <c r="G13" s="325"/>
      <c r="H13" s="325"/>
      <c r="I13" s="325"/>
      <c r="J13" s="325"/>
      <c r="K13" s="325"/>
      <c r="L13" s="326"/>
    </row>
    <row r="14" spans="2:12" x14ac:dyDescent="0.3">
      <c r="B14" s="77" t="s">
        <v>294</v>
      </c>
      <c r="C14" s="78" t="s">
        <v>291</v>
      </c>
      <c r="D14" s="78" t="s">
        <v>291</v>
      </c>
      <c r="E14" s="78"/>
      <c r="F14" s="78"/>
      <c r="G14" s="78"/>
      <c r="H14" s="78"/>
      <c r="I14" s="78" t="s">
        <v>291</v>
      </c>
      <c r="J14" s="78" t="s">
        <v>291</v>
      </c>
      <c r="K14" s="78" t="s">
        <v>291</v>
      </c>
      <c r="L14" s="79" t="s">
        <v>291</v>
      </c>
    </row>
    <row r="15" spans="2:12" x14ac:dyDescent="0.3">
      <c r="B15" s="77" t="s">
        <v>295</v>
      </c>
      <c r="C15" s="78" t="s">
        <v>291</v>
      </c>
      <c r="D15" s="78" t="s">
        <v>291</v>
      </c>
      <c r="E15" s="78" t="s">
        <v>291</v>
      </c>
      <c r="F15" s="78"/>
      <c r="G15" s="78" t="s">
        <v>291</v>
      </c>
      <c r="H15" s="78"/>
      <c r="I15" s="78"/>
      <c r="J15" s="78" t="s">
        <v>291</v>
      </c>
      <c r="K15" s="78"/>
      <c r="L15" s="79" t="s">
        <v>291</v>
      </c>
    </row>
    <row r="16" spans="2:12" x14ac:dyDescent="0.3">
      <c r="B16" s="77" t="s">
        <v>296</v>
      </c>
      <c r="C16" s="78" t="s">
        <v>291</v>
      </c>
      <c r="D16" s="78" t="s">
        <v>291</v>
      </c>
      <c r="E16" s="78" t="s">
        <v>291</v>
      </c>
      <c r="F16" s="78"/>
      <c r="G16" s="78" t="s">
        <v>291</v>
      </c>
      <c r="H16" s="78"/>
      <c r="I16" s="78"/>
      <c r="J16" s="78" t="s">
        <v>291</v>
      </c>
      <c r="K16" s="78"/>
      <c r="L16" s="79" t="s">
        <v>291</v>
      </c>
    </row>
    <row r="17" spans="2:12" x14ac:dyDescent="0.3">
      <c r="B17" s="77" t="s">
        <v>297</v>
      </c>
      <c r="C17" s="78" t="s">
        <v>291</v>
      </c>
      <c r="D17" s="78" t="s">
        <v>291</v>
      </c>
      <c r="E17" s="78"/>
      <c r="F17" s="78"/>
      <c r="G17" s="78"/>
      <c r="H17" s="78"/>
      <c r="I17" s="78" t="s">
        <v>291</v>
      </c>
      <c r="J17" s="78" t="s">
        <v>291</v>
      </c>
      <c r="K17" s="78" t="s">
        <v>291</v>
      </c>
      <c r="L17" s="79" t="s">
        <v>291</v>
      </c>
    </row>
    <row r="18" spans="2:12" x14ac:dyDescent="0.3">
      <c r="B18" s="77" t="s">
        <v>298</v>
      </c>
      <c r="C18" s="78" t="s">
        <v>291</v>
      </c>
      <c r="D18" s="78" t="s">
        <v>291</v>
      </c>
      <c r="E18" s="78" t="s">
        <v>291</v>
      </c>
      <c r="F18" s="78"/>
      <c r="G18" s="78" t="s">
        <v>291</v>
      </c>
      <c r="H18" s="78"/>
      <c r="I18" s="78"/>
      <c r="J18" s="78" t="s">
        <v>291</v>
      </c>
      <c r="K18" s="78"/>
      <c r="L18" s="79" t="s">
        <v>291</v>
      </c>
    </row>
    <row r="19" spans="2:12" ht="15" thickBot="1" x14ac:dyDescent="0.35">
      <c r="B19" s="73" t="s">
        <v>65</v>
      </c>
      <c r="C19" s="74" t="s">
        <v>291</v>
      </c>
      <c r="D19" s="74" t="s">
        <v>291</v>
      </c>
      <c r="E19" s="74" t="s">
        <v>291</v>
      </c>
      <c r="F19" s="74" t="s">
        <v>291</v>
      </c>
      <c r="G19" s="74"/>
      <c r="H19" s="74"/>
      <c r="I19" s="74"/>
      <c r="J19" s="74"/>
      <c r="K19" s="74" t="s">
        <v>291</v>
      </c>
      <c r="L19" s="75" t="s">
        <v>291</v>
      </c>
    </row>
    <row r="20" spans="2:12" x14ac:dyDescent="0.3">
      <c r="B20" s="324" t="s">
        <v>299</v>
      </c>
      <c r="C20" s="325"/>
      <c r="D20" s="325"/>
      <c r="E20" s="325"/>
      <c r="F20" s="325"/>
      <c r="G20" s="325"/>
      <c r="H20" s="325"/>
      <c r="I20" s="325"/>
      <c r="J20" s="325"/>
      <c r="K20" s="325"/>
      <c r="L20" s="326"/>
    </row>
    <row r="21" spans="2:12" ht="15" thickBot="1" x14ac:dyDescent="0.35">
      <c r="B21" s="73" t="s">
        <v>290</v>
      </c>
      <c r="C21" s="74" t="s">
        <v>291</v>
      </c>
      <c r="D21" s="74" t="s">
        <v>291</v>
      </c>
      <c r="E21" s="74" t="s">
        <v>291</v>
      </c>
      <c r="F21" s="74" t="s">
        <v>291</v>
      </c>
      <c r="G21" s="74"/>
      <c r="H21" s="74"/>
      <c r="I21" s="74"/>
      <c r="J21" s="74"/>
      <c r="K21" s="74" t="s">
        <v>291</v>
      </c>
      <c r="L21" s="75" t="s">
        <v>291</v>
      </c>
    </row>
    <row r="22" spans="2:12" x14ac:dyDescent="0.3">
      <c r="B22" s="324" t="s">
        <v>176</v>
      </c>
      <c r="C22" s="325"/>
      <c r="D22" s="325"/>
      <c r="E22" s="325"/>
      <c r="F22" s="325"/>
      <c r="G22" s="325"/>
      <c r="H22" s="325"/>
      <c r="I22" s="325"/>
      <c r="J22" s="325"/>
      <c r="K22" s="325"/>
      <c r="L22" s="326"/>
    </row>
    <row r="23" spans="2:12" ht="15" thickBot="1" x14ac:dyDescent="0.35">
      <c r="B23" s="73" t="s">
        <v>290</v>
      </c>
      <c r="C23" s="74" t="s">
        <v>291</v>
      </c>
      <c r="D23" s="74" t="s">
        <v>291</v>
      </c>
      <c r="E23" s="74" t="s">
        <v>291</v>
      </c>
      <c r="F23" s="74" t="s">
        <v>291</v>
      </c>
      <c r="G23" s="74"/>
      <c r="H23" s="74"/>
      <c r="I23" s="74"/>
      <c r="J23" s="74"/>
      <c r="K23" s="74" t="s">
        <v>291</v>
      </c>
      <c r="L23" s="75" t="s">
        <v>291</v>
      </c>
    </row>
    <row r="24" spans="2:12" x14ac:dyDescent="0.3">
      <c r="B24" s="324" t="s">
        <v>300</v>
      </c>
      <c r="C24" s="325"/>
      <c r="D24" s="325"/>
      <c r="E24" s="325"/>
      <c r="F24" s="325"/>
      <c r="G24" s="325"/>
      <c r="H24" s="325"/>
      <c r="I24" s="325"/>
      <c r="J24" s="325"/>
      <c r="K24" s="325"/>
      <c r="L24" s="326"/>
    </row>
    <row r="25" spans="2:12" ht="29.4" thickBot="1" x14ac:dyDescent="0.35">
      <c r="B25" s="76" t="s">
        <v>301</v>
      </c>
      <c r="C25" s="74" t="s">
        <v>291</v>
      </c>
      <c r="D25" s="74" t="s">
        <v>291</v>
      </c>
      <c r="E25" s="74" t="s">
        <v>291</v>
      </c>
      <c r="F25" s="74" t="s">
        <v>291</v>
      </c>
      <c r="G25" s="74"/>
      <c r="H25" s="74"/>
      <c r="I25" s="74"/>
      <c r="J25" s="74"/>
      <c r="K25" s="74" t="s">
        <v>291</v>
      </c>
      <c r="L25" s="75" t="s">
        <v>291</v>
      </c>
    </row>
    <row r="26" spans="2:12" x14ac:dyDescent="0.3">
      <c r="B26" s="324" t="s">
        <v>178</v>
      </c>
      <c r="C26" s="325"/>
      <c r="D26" s="325"/>
      <c r="E26" s="325"/>
      <c r="F26" s="325"/>
      <c r="G26" s="325"/>
      <c r="H26" s="325"/>
      <c r="I26" s="325"/>
      <c r="J26" s="325"/>
      <c r="K26" s="325"/>
      <c r="L26" s="326"/>
    </row>
    <row r="27" spans="2:12" ht="15" thickBot="1" x14ac:dyDescent="0.35">
      <c r="B27" s="73" t="s">
        <v>290</v>
      </c>
      <c r="C27" s="74" t="s">
        <v>291</v>
      </c>
      <c r="D27" s="74" t="s">
        <v>291</v>
      </c>
      <c r="E27" s="74" t="s">
        <v>291</v>
      </c>
      <c r="F27" s="74" t="s">
        <v>291</v>
      </c>
      <c r="G27" s="74"/>
      <c r="H27" s="74"/>
      <c r="I27" s="74"/>
      <c r="J27" s="74"/>
      <c r="K27" s="74" t="s">
        <v>291</v>
      </c>
      <c r="L27" s="75" t="s">
        <v>291</v>
      </c>
    </row>
    <row r="28" spans="2:12" x14ac:dyDescent="0.3">
      <c r="B28" s="324" t="s">
        <v>302</v>
      </c>
      <c r="C28" s="325"/>
      <c r="D28" s="325"/>
      <c r="E28" s="325"/>
      <c r="F28" s="325"/>
      <c r="G28" s="325"/>
      <c r="H28" s="325"/>
      <c r="I28" s="325"/>
      <c r="J28" s="325"/>
      <c r="K28" s="325"/>
      <c r="L28" s="326"/>
    </row>
    <row r="29" spans="2:12" x14ac:dyDescent="0.3">
      <c r="B29" s="77" t="s">
        <v>303</v>
      </c>
      <c r="C29" s="78" t="s">
        <v>291</v>
      </c>
      <c r="D29" s="78" t="s">
        <v>291</v>
      </c>
      <c r="E29" s="78"/>
      <c r="F29" s="78"/>
      <c r="G29" s="78"/>
      <c r="H29" s="78"/>
      <c r="I29" s="78" t="s">
        <v>291</v>
      </c>
      <c r="J29" s="78" t="s">
        <v>291</v>
      </c>
      <c r="K29" s="78" t="s">
        <v>291</v>
      </c>
      <c r="L29" s="79" t="s">
        <v>291</v>
      </c>
    </row>
    <row r="30" spans="2:12" x14ac:dyDescent="0.3">
      <c r="B30" s="77" t="s">
        <v>304</v>
      </c>
      <c r="C30" s="78" t="s">
        <v>291</v>
      </c>
      <c r="D30" s="78" t="s">
        <v>291</v>
      </c>
      <c r="E30" s="78"/>
      <c r="F30" s="78"/>
      <c r="G30" s="78"/>
      <c r="H30" s="78"/>
      <c r="I30" s="78" t="s">
        <v>291</v>
      </c>
      <c r="J30" s="78" t="s">
        <v>291</v>
      </c>
      <c r="K30" s="78" t="s">
        <v>291</v>
      </c>
      <c r="L30" s="79" t="s">
        <v>291</v>
      </c>
    </row>
    <row r="31" spans="2:12" x14ac:dyDescent="0.3">
      <c r="B31" s="77" t="s">
        <v>68</v>
      </c>
      <c r="C31" s="78" t="s">
        <v>291</v>
      </c>
      <c r="D31" s="78" t="s">
        <v>291</v>
      </c>
      <c r="E31" s="78"/>
      <c r="F31" s="78"/>
      <c r="G31" s="78"/>
      <c r="H31" s="78"/>
      <c r="I31" s="78"/>
      <c r="J31" s="78" t="s">
        <v>291</v>
      </c>
      <c r="K31" s="78"/>
      <c r="L31" s="79" t="s">
        <v>291</v>
      </c>
    </row>
    <row r="32" spans="2:12" x14ac:dyDescent="0.3">
      <c r="B32" s="77" t="s">
        <v>69</v>
      </c>
      <c r="C32" s="78" t="s">
        <v>291</v>
      </c>
      <c r="D32" s="78"/>
      <c r="E32" s="78" t="s">
        <v>291</v>
      </c>
      <c r="F32" s="78" t="s">
        <v>291</v>
      </c>
      <c r="G32" s="78"/>
      <c r="H32" s="78"/>
      <c r="I32" s="78"/>
      <c r="J32" s="78"/>
      <c r="K32" s="78"/>
      <c r="L32" s="79"/>
    </row>
    <row r="33" spans="2:12" x14ac:dyDescent="0.3">
      <c r="B33" s="77" t="s">
        <v>12</v>
      </c>
      <c r="C33" s="78" t="s">
        <v>291</v>
      </c>
      <c r="D33" s="78"/>
      <c r="E33" s="78" t="s">
        <v>291</v>
      </c>
      <c r="F33" s="78" t="s">
        <v>291</v>
      </c>
      <c r="G33" s="78"/>
      <c r="H33" s="78"/>
      <c r="I33" s="78"/>
      <c r="J33" s="78"/>
      <c r="K33" s="78"/>
      <c r="L33" s="79"/>
    </row>
    <row r="34" spans="2:12" x14ac:dyDescent="0.3">
      <c r="B34" s="77" t="s">
        <v>13</v>
      </c>
      <c r="C34" s="78" t="s">
        <v>291</v>
      </c>
      <c r="D34" s="78"/>
      <c r="E34" s="78" t="s">
        <v>291</v>
      </c>
      <c r="F34" s="78" t="s">
        <v>291</v>
      </c>
      <c r="G34" s="78"/>
      <c r="H34" s="78"/>
      <c r="I34" s="78"/>
      <c r="J34" s="78"/>
      <c r="K34" s="78"/>
      <c r="L34" s="79"/>
    </row>
    <row r="35" spans="2:12" ht="15" thickBot="1" x14ac:dyDescent="0.35">
      <c r="B35" s="73" t="s">
        <v>30</v>
      </c>
      <c r="C35" s="74" t="s">
        <v>291</v>
      </c>
      <c r="D35" s="74" t="s">
        <v>291</v>
      </c>
      <c r="E35" s="74"/>
      <c r="F35" s="74"/>
      <c r="G35" s="74"/>
      <c r="H35" s="74"/>
      <c r="I35" s="74" t="s">
        <v>291</v>
      </c>
      <c r="J35" s="74" t="s">
        <v>291</v>
      </c>
      <c r="K35" s="74" t="s">
        <v>291</v>
      </c>
      <c r="L35" s="75" t="s">
        <v>291</v>
      </c>
    </row>
    <row r="36" spans="2:12" x14ac:dyDescent="0.3">
      <c r="B36" s="324" t="s">
        <v>125</v>
      </c>
      <c r="C36" s="325"/>
      <c r="D36" s="325"/>
      <c r="E36" s="325"/>
      <c r="F36" s="325"/>
      <c r="G36" s="325"/>
      <c r="H36" s="325"/>
      <c r="I36" s="325"/>
      <c r="J36" s="325"/>
      <c r="K36" s="325"/>
      <c r="L36" s="326"/>
    </row>
    <row r="37" spans="2:12" x14ac:dyDescent="0.3">
      <c r="B37" s="77" t="s">
        <v>305</v>
      </c>
      <c r="C37" s="78" t="s">
        <v>291</v>
      </c>
      <c r="D37" s="78" t="s">
        <v>291</v>
      </c>
      <c r="E37" s="78" t="s">
        <v>291</v>
      </c>
      <c r="F37" s="78" t="s">
        <v>291</v>
      </c>
      <c r="G37" s="78"/>
      <c r="H37" s="78"/>
      <c r="I37" s="78"/>
      <c r="J37" s="78"/>
      <c r="K37" s="78" t="s">
        <v>291</v>
      </c>
      <c r="L37" s="79" t="s">
        <v>291</v>
      </c>
    </row>
    <row r="38" spans="2:12" x14ac:dyDescent="0.3">
      <c r="B38" s="77" t="s">
        <v>79</v>
      </c>
      <c r="C38" s="78" t="s">
        <v>291</v>
      </c>
      <c r="D38" s="78" t="s">
        <v>291</v>
      </c>
      <c r="E38" s="78" t="s">
        <v>291</v>
      </c>
      <c r="F38" s="78" t="s">
        <v>291</v>
      </c>
      <c r="G38" s="78"/>
      <c r="H38" s="78"/>
      <c r="I38" s="78"/>
      <c r="J38" s="78"/>
      <c r="K38" s="78" t="s">
        <v>291</v>
      </c>
      <c r="L38" s="79" t="s">
        <v>291</v>
      </c>
    </row>
    <row r="39" spans="2:12" x14ac:dyDescent="0.3">
      <c r="B39" s="77" t="s">
        <v>80</v>
      </c>
      <c r="C39" s="78" t="s">
        <v>291</v>
      </c>
      <c r="D39" s="78" t="s">
        <v>291</v>
      </c>
      <c r="E39" s="78" t="s">
        <v>291</v>
      </c>
      <c r="F39" s="78" t="s">
        <v>291</v>
      </c>
      <c r="G39" s="78"/>
      <c r="H39" s="78"/>
      <c r="I39" s="78"/>
      <c r="J39" s="78"/>
      <c r="K39" s="78" t="s">
        <v>291</v>
      </c>
      <c r="L39" s="79" t="s">
        <v>291</v>
      </c>
    </row>
    <row r="40" spans="2:12" x14ac:dyDescent="0.3">
      <c r="B40" s="77" t="s">
        <v>81</v>
      </c>
      <c r="C40" s="78" t="s">
        <v>291</v>
      </c>
      <c r="D40" s="78" t="s">
        <v>291</v>
      </c>
      <c r="E40" s="78" t="s">
        <v>291</v>
      </c>
      <c r="F40" s="78" t="s">
        <v>291</v>
      </c>
      <c r="G40" s="78"/>
      <c r="H40" s="78"/>
      <c r="I40" s="78"/>
      <c r="J40" s="78"/>
      <c r="K40" s="78" t="s">
        <v>291</v>
      </c>
      <c r="L40" s="79" t="s">
        <v>291</v>
      </c>
    </row>
    <row r="41" spans="2:12" x14ac:dyDescent="0.3">
      <c r="B41" s="77" t="s">
        <v>82</v>
      </c>
      <c r="C41" s="78" t="s">
        <v>291</v>
      </c>
      <c r="D41" s="78" t="s">
        <v>291</v>
      </c>
      <c r="E41" s="78" t="s">
        <v>291</v>
      </c>
      <c r="F41" s="78" t="s">
        <v>291</v>
      </c>
      <c r="G41" s="78"/>
      <c r="H41" s="78"/>
      <c r="I41" s="78"/>
      <c r="J41" s="78"/>
      <c r="K41" s="78" t="s">
        <v>291</v>
      </c>
      <c r="L41" s="79" t="s">
        <v>291</v>
      </c>
    </row>
    <row r="42" spans="2:12" x14ac:dyDescent="0.3">
      <c r="B42" s="77" t="s">
        <v>303</v>
      </c>
      <c r="C42" s="78"/>
      <c r="D42" s="78"/>
      <c r="E42" s="78" t="s">
        <v>291</v>
      </c>
      <c r="F42" s="78" t="s">
        <v>291</v>
      </c>
      <c r="G42" s="78"/>
      <c r="H42" s="78"/>
      <c r="I42" s="78"/>
      <c r="J42" s="78"/>
      <c r="K42" s="78"/>
      <c r="L42" s="79"/>
    </row>
    <row r="43" spans="2:12" x14ac:dyDescent="0.3">
      <c r="B43" s="77" t="s">
        <v>83</v>
      </c>
      <c r="C43" s="78" t="s">
        <v>291</v>
      </c>
      <c r="D43" s="78" t="s">
        <v>291</v>
      </c>
      <c r="E43" s="78" t="s">
        <v>291</v>
      </c>
      <c r="F43" s="78" t="s">
        <v>291</v>
      </c>
      <c r="G43" s="78"/>
      <c r="H43" s="78"/>
      <c r="I43" s="78"/>
      <c r="J43" s="78"/>
      <c r="K43" s="78" t="s">
        <v>291</v>
      </c>
      <c r="L43" s="79" t="s">
        <v>291</v>
      </c>
    </row>
    <row r="44" spans="2:12" x14ac:dyDescent="0.3">
      <c r="B44" s="77" t="s">
        <v>147</v>
      </c>
      <c r="C44" s="78" t="s">
        <v>291</v>
      </c>
      <c r="D44" s="78" t="s">
        <v>291</v>
      </c>
      <c r="E44" s="78" t="s">
        <v>291</v>
      </c>
      <c r="F44" s="78" t="s">
        <v>291</v>
      </c>
      <c r="G44" s="78"/>
      <c r="H44" s="78"/>
      <c r="I44" s="78"/>
      <c r="J44" s="78"/>
      <c r="K44" s="78" t="s">
        <v>291</v>
      </c>
      <c r="L44" s="79" t="s">
        <v>291</v>
      </c>
    </row>
    <row r="45" spans="2:12" x14ac:dyDescent="0.3">
      <c r="B45" s="77" t="s">
        <v>84</v>
      </c>
      <c r="C45" s="78" t="s">
        <v>291</v>
      </c>
      <c r="D45" s="78" t="s">
        <v>291</v>
      </c>
      <c r="E45" s="78" t="s">
        <v>291</v>
      </c>
      <c r="F45" s="78" t="s">
        <v>291</v>
      </c>
      <c r="G45" s="78"/>
      <c r="H45" s="78"/>
      <c r="I45" s="78"/>
      <c r="J45" s="78"/>
      <c r="K45" s="78" t="s">
        <v>291</v>
      </c>
      <c r="L45" s="79" t="s">
        <v>291</v>
      </c>
    </row>
    <row r="46" spans="2:12" x14ac:dyDescent="0.3">
      <c r="B46" s="77" t="s">
        <v>85</v>
      </c>
      <c r="C46" s="78" t="s">
        <v>291</v>
      </c>
      <c r="D46" s="78" t="s">
        <v>291</v>
      </c>
      <c r="E46" s="78" t="s">
        <v>291</v>
      </c>
      <c r="F46" s="78" t="s">
        <v>291</v>
      </c>
      <c r="G46" s="78"/>
      <c r="H46" s="78"/>
      <c r="I46" s="78"/>
      <c r="J46" s="78"/>
      <c r="K46" s="78" t="s">
        <v>291</v>
      </c>
      <c r="L46" s="79" t="s">
        <v>291</v>
      </c>
    </row>
    <row r="47" spans="2:12" x14ac:dyDescent="0.3">
      <c r="B47" s="77" t="s">
        <v>86</v>
      </c>
      <c r="C47" s="78" t="s">
        <v>291</v>
      </c>
      <c r="D47" s="78" t="s">
        <v>291</v>
      </c>
      <c r="E47" s="78" t="s">
        <v>291</v>
      </c>
      <c r="F47" s="78" t="s">
        <v>291</v>
      </c>
      <c r="G47" s="78"/>
      <c r="H47" s="78"/>
      <c r="I47" s="78"/>
      <c r="J47" s="78"/>
      <c r="K47" s="78" t="s">
        <v>291</v>
      </c>
      <c r="L47" s="79" t="s">
        <v>291</v>
      </c>
    </row>
    <row r="48" spans="2:12" x14ac:dyDescent="0.3">
      <c r="B48" s="77" t="s">
        <v>87</v>
      </c>
      <c r="C48" s="78" t="s">
        <v>291</v>
      </c>
      <c r="D48" s="78" t="s">
        <v>291</v>
      </c>
      <c r="E48" s="78" t="s">
        <v>291</v>
      </c>
      <c r="F48" s="78" t="s">
        <v>291</v>
      </c>
      <c r="G48" s="78"/>
      <c r="H48" s="78"/>
      <c r="I48" s="78"/>
      <c r="J48" s="78"/>
      <c r="K48" s="78" t="s">
        <v>291</v>
      </c>
      <c r="L48" s="79" t="s">
        <v>291</v>
      </c>
    </row>
    <row r="49" spans="2:12" x14ac:dyDescent="0.3">
      <c r="B49" s="77" t="s">
        <v>88</v>
      </c>
      <c r="C49" s="78" t="s">
        <v>291</v>
      </c>
      <c r="D49" s="78" t="s">
        <v>291</v>
      </c>
      <c r="E49" s="78" t="s">
        <v>291</v>
      </c>
      <c r="F49" s="78" t="s">
        <v>291</v>
      </c>
      <c r="G49" s="78"/>
      <c r="H49" s="78"/>
      <c r="I49" s="78"/>
      <c r="J49" s="78"/>
      <c r="K49" s="78" t="s">
        <v>291</v>
      </c>
      <c r="L49" s="79" t="s">
        <v>291</v>
      </c>
    </row>
    <row r="50" spans="2:12" x14ac:dyDescent="0.3">
      <c r="B50" s="77" t="s">
        <v>89</v>
      </c>
      <c r="C50" s="78" t="s">
        <v>291</v>
      </c>
      <c r="D50" s="78" t="s">
        <v>291</v>
      </c>
      <c r="E50" s="78" t="s">
        <v>291</v>
      </c>
      <c r="F50" s="78" t="s">
        <v>291</v>
      </c>
      <c r="G50" s="78"/>
      <c r="H50" s="78"/>
      <c r="I50" s="78"/>
      <c r="J50" s="78"/>
      <c r="K50" s="78" t="s">
        <v>291</v>
      </c>
      <c r="L50" s="79" t="s">
        <v>291</v>
      </c>
    </row>
    <row r="51" spans="2:12" x14ac:dyDescent="0.3">
      <c r="B51" s="77" t="s">
        <v>90</v>
      </c>
      <c r="C51" s="78" t="s">
        <v>291</v>
      </c>
      <c r="D51" s="78"/>
      <c r="E51" s="78" t="s">
        <v>291</v>
      </c>
      <c r="F51" s="78" t="s">
        <v>291</v>
      </c>
      <c r="G51" s="78"/>
      <c r="H51" s="78"/>
      <c r="I51" s="78"/>
      <c r="J51" s="78"/>
      <c r="K51" s="78" t="s">
        <v>291</v>
      </c>
      <c r="L51" s="79" t="s">
        <v>291</v>
      </c>
    </row>
    <row r="52" spans="2:12" x14ac:dyDescent="0.3">
      <c r="B52" s="77" t="s">
        <v>91</v>
      </c>
      <c r="C52" s="78" t="s">
        <v>291</v>
      </c>
      <c r="D52" s="78"/>
      <c r="E52" s="78" t="s">
        <v>291</v>
      </c>
      <c r="F52" s="78" t="s">
        <v>291</v>
      </c>
      <c r="G52" s="78"/>
      <c r="H52" s="78"/>
      <c r="I52" s="78"/>
      <c r="J52" s="78"/>
      <c r="K52" s="78" t="s">
        <v>291</v>
      </c>
      <c r="L52" s="79" t="s">
        <v>291</v>
      </c>
    </row>
    <row r="53" spans="2:12" x14ac:dyDescent="0.3">
      <c r="B53" s="77" t="s">
        <v>92</v>
      </c>
      <c r="C53" s="78" t="s">
        <v>291</v>
      </c>
      <c r="D53" s="78" t="s">
        <v>291</v>
      </c>
      <c r="E53" s="78" t="s">
        <v>291</v>
      </c>
      <c r="F53" s="78" t="s">
        <v>291</v>
      </c>
      <c r="G53" s="78"/>
      <c r="H53" s="78"/>
      <c r="I53" s="78"/>
      <c r="J53" s="78"/>
      <c r="K53" s="78" t="s">
        <v>291</v>
      </c>
      <c r="L53" s="79" t="s">
        <v>291</v>
      </c>
    </row>
    <row r="54" spans="2:12" x14ac:dyDescent="0.3">
      <c r="B54" s="77" t="s">
        <v>93</v>
      </c>
      <c r="C54" s="78" t="s">
        <v>291</v>
      </c>
      <c r="D54" s="78" t="s">
        <v>291</v>
      </c>
      <c r="E54" s="78" t="s">
        <v>291</v>
      </c>
      <c r="F54" s="78" t="s">
        <v>291</v>
      </c>
      <c r="G54" s="78"/>
      <c r="H54" s="78"/>
      <c r="I54" s="78"/>
      <c r="J54" s="78"/>
      <c r="K54" s="78" t="s">
        <v>291</v>
      </c>
      <c r="L54" s="79" t="s">
        <v>291</v>
      </c>
    </row>
    <row r="55" spans="2:12" x14ac:dyDescent="0.3">
      <c r="B55" s="77" t="s">
        <v>298</v>
      </c>
      <c r="C55" s="78"/>
      <c r="D55" s="78"/>
      <c r="E55" s="78"/>
      <c r="F55" s="78" t="s">
        <v>291</v>
      </c>
      <c r="G55" s="78"/>
      <c r="H55" s="78"/>
      <c r="I55" s="78"/>
      <c r="J55" s="78"/>
      <c r="K55" s="78" t="s">
        <v>291</v>
      </c>
      <c r="L55" s="79"/>
    </row>
    <row r="56" spans="2:12" x14ac:dyDescent="0.3">
      <c r="B56" s="77" t="s">
        <v>94</v>
      </c>
      <c r="C56" s="78" t="s">
        <v>291</v>
      </c>
      <c r="D56" s="78"/>
      <c r="E56" s="78" t="s">
        <v>291</v>
      </c>
      <c r="F56" s="78" t="s">
        <v>291</v>
      </c>
      <c r="G56" s="78"/>
      <c r="H56" s="78"/>
      <c r="I56" s="78"/>
      <c r="J56" s="78"/>
      <c r="K56" s="78" t="s">
        <v>291</v>
      </c>
      <c r="L56" s="79"/>
    </row>
    <row r="57" spans="2:12" x14ac:dyDescent="0.3">
      <c r="B57" s="77" t="s">
        <v>95</v>
      </c>
      <c r="C57" s="78" t="s">
        <v>291</v>
      </c>
      <c r="D57" s="78"/>
      <c r="E57" s="78" t="s">
        <v>291</v>
      </c>
      <c r="F57" s="78" t="s">
        <v>291</v>
      </c>
      <c r="G57" s="78"/>
      <c r="H57" s="78"/>
      <c r="I57" s="78"/>
      <c r="J57" s="78"/>
      <c r="K57" s="78" t="s">
        <v>291</v>
      </c>
      <c r="L57" s="79" t="s">
        <v>291</v>
      </c>
    </row>
    <row r="58" spans="2:12" x14ac:dyDescent="0.3">
      <c r="B58" s="77" t="s">
        <v>96</v>
      </c>
      <c r="C58" s="78" t="s">
        <v>291</v>
      </c>
      <c r="D58" s="78" t="s">
        <v>291</v>
      </c>
      <c r="E58" s="78" t="s">
        <v>291</v>
      </c>
      <c r="F58" s="78" t="s">
        <v>291</v>
      </c>
      <c r="G58" s="78"/>
      <c r="H58" s="78"/>
      <c r="I58" s="78"/>
      <c r="J58" s="78"/>
      <c r="K58" s="78" t="s">
        <v>291</v>
      </c>
      <c r="L58" s="79" t="s">
        <v>291</v>
      </c>
    </row>
    <row r="59" spans="2:12" ht="15" thickBot="1" x14ac:dyDescent="0.35">
      <c r="B59" s="73" t="s">
        <v>306</v>
      </c>
      <c r="C59" s="74" t="s">
        <v>291</v>
      </c>
      <c r="D59" s="74"/>
      <c r="E59" s="74" t="s">
        <v>291</v>
      </c>
      <c r="F59" s="74" t="s">
        <v>291</v>
      </c>
      <c r="G59" s="74"/>
      <c r="H59" s="74"/>
      <c r="I59" s="74"/>
      <c r="J59" s="74"/>
      <c r="K59" s="74"/>
      <c r="L59" s="75"/>
    </row>
    <row r="60" spans="2:12" x14ac:dyDescent="0.3">
      <c r="B60" s="324" t="s">
        <v>307</v>
      </c>
      <c r="C60" s="325"/>
      <c r="D60" s="325"/>
      <c r="E60" s="325"/>
      <c r="F60" s="325"/>
      <c r="G60" s="325"/>
      <c r="H60" s="325"/>
      <c r="I60" s="325"/>
      <c r="J60" s="325"/>
      <c r="K60" s="325"/>
      <c r="L60" s="326"/>
    </row>
    <row r="61" spans="2:12" x14ac:dyDescent="0.3">
      <c r="B61" s="77" t="s">
        <v>308</v>
      </c>
      <c r="C61" s="78"/>
      <c r="D61" s="78"/>
      <c r="E61" s="78"/>
      <c r="F61" s="78"/>
      <c r="G61" s="78"/>
      <c r="H61" s="78"/>
      <c r="I61" s="78"/>
      <c r="J61" s="78"/>
      <c r="K61" s="78"/>
      <c r="L61" s="79"/>
    </row>
    <row r="62" spans="2:12" x14ac:dyDescent="0.3">
      <c r="B62" s="77" t="s">
        <v>309</v>
      </c>
      <c r="C62" s="78"/>
      <c r="D62" s="78"/>
      <c r="E62" s="78"/>
      <c r="F62" s="78"/>
      <c r="G62" s="78"/>
      <c r="H62" s="78"/>
      <c r="I62" s="78"/>
      <c r="J62" s="78"/>
      <c r="K62" s="78"/>
      <c r="L62" s="79"/>
    </row>
    <row r="63" spans="2:12" x14ac:dyDescent="0.3">
      <c r="B63" s="77" t="s">
        <v>310</v>
      </c>
      <c r="C63" s="78"/>
      <c r="D63" s="78"/>
      <c r="E63" s="78"/>
      <c r="F63" s="78"/>
      <c r="G63" s="78"/>
      <c r="H63" s="78"/>
      <c r="I63" s="78"/>
      <c r="J63" s="78"/>
      <c r="K63" s="78"/>
      <c r="L63" s="79"/>
    </row>
    <row r="64" spans="2:12" x14ac:dyDescent="0.3">
      <c r="B64" s="77" t="s">
        <v>311</v>
      </c>
      <c r="C64" s="78"/>
      <c r="D64" s="78"/>
      <c r="E64" s="78"/>
      <c r="F64" s="78"/>
      <c r="G64" s="78"/>
      <c r="H64" s="78"/>
      <c r="I64" s="78"/>
      <c r="J64" s="78"/>
      <c r="K64" s="78"/>
      <c r="L64" s="79"/>
    </row>
    <row r="65" spans="2:12" ht="15" thickBot="1" x14ac:dyDescent="0.35">
      <c r="B65" s="73" t="s">
        <v>312</v>
      </c>
      <c r="C65" s="74"/>
      <c r="D65" s="74"/>
      <c r="E65" s="74"/>
      <c r="F65" s="74"/>
      <c r="G65" s="74"/>
      <c r="H65" s="74"/>
      <c r="I65" s="74"/>
      <c r="J65" s="74"/>
      <c r="K65" s="74"/>
      <c r="L65" s="75"/>
    </row>
    <row r="67" spans="2:12" x14ac:dyDescent="0.3">
      <c r="B67" s="47" t="s">
        <v>313</v>
      </c>
    </row>
    <row r="68" spans="2:12" x14ac:dyDescent="0.3">
      <c r="B68" s="47" t="s">
        <v>314</v>
      </c>
    </row>
  </sheetData>
  <sheetProtection algorithmName="SHA-512" hashValue="5mIp4JBI1d7tlUsL3+AmuVxhH9gf+XfzvObPmM9Sm2xqxCSf0rkyH1CQFmj3qHe0gQfmneKG5F6jhz4LVPSJNA==" saltValue="peAqj5DkTV8NyE9rD8pnPA==" spinCount="100000" sheet="1"/>
  <mergeCells count="16">
    <mergeCell ref="B26:L26"/>
    <mergeCell ref="B28:L28"/>
    <mergeCell ref="B36:L36"/>
    <mergeCell ref="B60:L60"/>
    <mergeCell ref="B9:L9"/>
    <mergeCell ref="B11:L11"/>
    <mergeCell ref="B13:L13"/>
    <mergeCell ref="B20:L20"/>
    <mergeCell ref="B22:L22"/>
    <mergeCell ref="B24:L24"/>
    <mergeCell ref="B8:L8"/>
    <mergeCell ref="B1:L2"/>
    <mergeCell ref="E3:H3"/>
    <mergeCell ref="I3:L3"/>
    <mergeCell ref="E4:F4"/>
    <mergeCell ref="G4:H4"/>
  </mergeCells>
  <printOptions horizontalCentered="1"/>
  <pageMargins left="0.25" right="0.25" top="0.5" bottom="0.5" header="0" footer="0"/>
  <pageSetup scale="6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79B59-2CB0-4340-9D6A-FFD2703B352F}">
  <dimension ref="B2:G43"/>
  <sheetViews>
    <sheetView zoomScale="130" zoomScaleNormal="130" workbookViewId="0">
      <selection activeCell="D8" sqref="D8:E8"/>
    </sheetView>
  </sheetViews>
  <sheetFormatPr defaultRowHeight="14.4" x14ac:dyDescent="0.3"/>
  <cols>
    <col min="2" max="2" width="31.33203125" bestFit="1" customWidth="1"/>
    <col min="3" max="3" width="10" bestFit="1" customWidth="1"/>
    <col min="4" max="4" width="23.6640625" bestFit="1" customWidth="1"/>
    <col min="5" max="5" width="31.88671875" bestFit="1" customWidth="1"/>
    <col min="7" max="7" width="78.44140625" bestFit="1" customWidth="1"/>
  </cols>
  <sheetData>
    <row r="2" spans="2:7" x14ac:dyDescent="0.3">
      <c r="B2" s="31" t="s">
        <v>122</v>
      </c>
      <c r="C2" s="8"/>
      <c r="D2" s="31" t="s">
        <v>120</v>
      </c>
      <c r="E2" s="31" t="s">
        <v>121</v>
      </c>
      <c r="F2" s="8"/>
      <c r="G2" s="31" t="s">
        <v>141</v>
      </c>
    </row>
    <row r="3" spans="2:7" x14ac:dyDescent="0.3">
      <c r="B3" t="s">
        <v>55</v>
      </c>
      <c r="C3" t="s">
        <v>51</v>
      </c>
      <c r="D3" s="12">
        <v>0.1</v>
      </c>
      <c r="E3" s="12">
        <f>IF('IQ CAA Application'!AK23="CREW",45%, 35%)</f>
        <v>0.35</v>
      </c>
      <c r="G3" t="s">
        <v>142</v>
      </c>
    </row>
    <row r="4" spans="2:7" x14ac:dyDescent="0.3">
      <c r="B4" t="s">
        <v>56</v>
      </c>
      <c r="C4" t="s">
        <v>52</v>
      </c>
      <c r="D4" s="12">
        <v>0.06</v>
      </c>
      <c r="E4" s="12">
        <f>IF('IQ CAA Application'!AK23="CREW",45%, 35%)</f>
        <v>0.35</v>
      </c>
      <c r="G4" t="s">
        <v>79</v>
      </c>
    </row>
    <row r="5" spans="2:7" x14ac:dyDescent="0.3">
      <c r="B5" t="s">
        <v>57</v>
      </c>
      <c r="C5" t="s">
        <v>53</v>
      </c>
      <c r="D5" s="12">
        <v>0.06</v>
      </c>
      <c r="E5" s="12">
        <f>IF('IQ CAA Application'!AK23="CREW",45%, 35%)</f>
        <v>0.35</v>
      </c>
      <c r="G5" t="s">
        <v>80</v>
      </c>
    </row>
    <row r="6" spans="2:7" x14ac:dyDescent="0.3">
      <c r="B6" t="s">
        <v>58</v>
      </c>
      <c r="C6" t="s">
        <v>54</v>
      </c>
      <c r="D6" s="12">
        <v>0.06</v>
      </c>
      <c r="E6" s="12">
        <f>IF('IQ CAA Application'!AK23="CREW",45%, 35%)</f>
        <v>0.35</v>
      </c>
      <c r="G6" t="s">
        <v>81</v>
      </c>
    </row>
    <row r="7" spans="2:7" x14ac:dyDescent="0.3">
      <c r="B7" t="s">
        <v>59</v>
      </c>
      <c r="C7" t="s">
        <v>267</v>
      </c>
      <c r="D7" s="12">
        <v>0.06</v>
      </c>
      <c r="E7" s="12">
        <f>IF('IQ CAA Application'!AK23="CREW",45%, 35%)</f>
        <v>0.35</v>
      </c>
      <c r="G7" t="s">
        <v>82</v>
      </c>
    </row>
    <row r="8" spans="2:7" ht="15" customHeight="1" x14ac:dyDescent="0.3">
      <c r="B8" t="s">
        <v>60</v>
      </c>
      <c r="D8" s="327" t="s">
        <v>143</v>
      </c>
      <c r="E8" s="327"/>
      <c r="G8" t="s">
        <v>144</v>
      </c>
    </row>
    <row r="9" spans="2:7" x14ac:dyDescent="0.3">
      <c r="B9" t="s">
        <v>61</v>
      </c>
      <c r="D9" t="s">
        <v>39</v>
      </c>
      <c r="E9" s="32" t="s">
        <v>145</v>
      </c>
      <c r="G9" t="s">
        <v>83</v>
      </c>
    </row>
    <row r="10" spans="2:7" x14ac:dyDescent="0.3">
      <c r="B10" t="s">
        <v>62</v>
      </c>
      <c r="D10" t="s">
        <v>40</v>
      </c>
      <c r="E10" s="32" t="s">
        <v>146</v>
      </c>
      <c r="G10" t="s">
        <v>147</v>
      </c>
    </row>
    <row r="11" spans="2:7" x14ac:dyDescent="0.3">
      <c r="B11" t="s">
        <v>63</v>
      </c>
      <c r="G11" t="s">
        <v>84</v>
      </c>
    </row>
    <row r="12" spans="2:7" x14ac:dyDescent="0.3">
      <c r="B12" t="s">
        <v>148</v>
      </c>
      <c r="G12" t="s">
        <v>85</v>
      </c>
    </row>
    <row r="13" spans="2:7" x14ac:dyDescent="0.3">
      <c r="B13" t="s">
        <v>64</v>
      </c>
      <c r="G13" t="s">
        <v>86</v>
      </c>
    </row>
    <row r="14" spans="2:7" x14ac:dyDescent="0.3">
      <c r="B14" t="s">
        <v>65</v>
      </c>
      <c r="G14" t="s">
        <v>87</v>
      </c>
    </row>
    <row r="15" spans="2:7" ht="15" customHeight="1" x14ac:dyDescent="0.3">
      <c r="B15" t="s">
        <v>149</v>
      </c>
      <c r="G15" t="s">
        <v>88</v>
      </c>
    </row>
    <row r="16" spans="2:7" ht="15" customHeight="1" x14ac:dyDescent="0.3">
      <c r="B16" t="s">
        <v>66</v>
      </c>
      <c r="G16" t="s">
        <v>89</v>
      </c>
    </row>
    <row r="17" spans="2:7" x14ac:dyDescent="0.3">
      <c r="B17" t="s">
        <v>12</v>
      </c>
      <c r="G17" t="s">
        <v>90</v>
      </c>
    </row>
    <row r="18" spans="2:7" x14ac:dyDescent="0.3">
      <c r="B18" t="s">
        <v>13</v>
      </c>
      <c r="G18" t="s">
        <v>91</v>
      </c>
    </row>
    <row r="19" spans="2:7" x14ac:dyDescent="0.3">
      <c r="B19" t="s">
        <v>67</v>
      </c>
      <c r="G19" t="s">
        <v>92</v>
      </c>
    </row>
    <row r="20" spans="2:7" x14ac:dyDescent="0.3">
      <c r="B20" t="s">
        <v>68</v>
      </c>
      <c r="G20" t="s">
        <v>93</v>
      </c>
    </row>
    <row r="21" spans="2:7" x14ac:dyDescent="0.3">
      <c r="B21" t="s">
        <v>69</v>
      </c>
      <c r="D21" s="31" t="s">
        <v>150</v>
      </c>
      <c r="G21" t="s">
        <v>151</v>
      </c>
    </row>
    <row r="22" spans="2:7" x14ac:dyDescent="0.3">
      <c r="B22" t="s">
        <v>124</v>
      </c>
      <c r="D22" t="s">
        <v>152</v>
      </c>
      <c r="G22" t="s">
        <v>94</v>
      </c>
    </row>
    <row r="23" spans="2:7" x14ac:dyDescent="0.3">
      <c r="B23" t="s">
        <v>140</v>
      </c>
      <c r="D23" t="s">
        <v>153</v>
      </c>
      <c r="G23" t="s">
        <v>95</v>
      </c>
    </row>
    <row r="24" spans="2:7" x14ac:dyDescent="0.3">
      <c r="B24" t="s">
        <v>70</v>
      </c>
      <c r="G24" t="s">
        <v>96</v>
      </c>
    </row>
    <row r="27" spans="2:7" x14ac:dyDescent="0.3">
      <c r="B27" s="31" t="s">
        <v>154</v>
      </c>
      <c r="C27" s="8"/>
      <c r="D27" s="31" t="s">
        <v>155</v>
      </c>
      <c r="E27" s="31" t="s">
        <v>156</v>
      </c>
    </row>
    <row r="28" spans="2:7" x14ac:dyDescent="0.3">
      <c r="B28" t="s">
        <v>157</v>
      </c>
      <c r="D28" t="s">
        <v>11</v>
      </c>
      <c r="E28" t="s">
        <v>14</v>
      </c>
    </row>
    <row r="29" spans="2:7" ht="15" customHeight="1" x14ac:dyDescent="0.3">
      <c r="B29" t="s">
        <v>158</v>
      </c>
      <c r="D29" t="s">
        <v>66</v>
      </c>
      <c r="E29" t="s">
        <v>66</v>
      </c>
    </row>
    <row r="30" spans="2:7" x14ac:dyDescent="0.3">
      <c r="B30" t="s">
        <v>159</v>
      </c>
      <c r="D30" t="s">
        <v>160</v>
      </c>
      <c r="E30" t="s">
        <v>12</v>
      </c>
    </row>
    <row r="31" spans="2:7" x14ac:dyDescent="0.3">
      <c r="B31" t="s">
        <v>161</v>
      </c>
      <c r="D31" t="s">
        <v>30</v>
      </c>
      <c r="E31" t="s">
        <v>13</v>
      </c>
    </row>
    <row r="32" spans="2:7" ht="15" customHeight="1" x14ac:dyDescent="0.3">
      <c r="D32" t="s">
        <v>22</v>
      </c>
      <c r="E32" t="s">
        <v>31</v>
      </c>
    </row>
    <row r="33" spans="2:5" x14ac:dyDescent="0.3">
      <c r="E33" t="s">
        <v>32</v>
      </c>
    </row>
    <row r="34" spans="2:5" x14ac:dyDescent="0.3">
      <c r="E34" t="s">
        <v>22</v>
      </c>
    </row>
    <row r="36" spans="2:5" x14ac:dyDescent="0.3">
      <c r="B36" s="31" t="s">
        <v>162</v>
      </c>
      <c r="D36" s="31" t="s">
        <v>163</v>
      </c>
      <c r="E36" s="31" t="s">
        <v>164</v>
      </c>
    </row>
    <row r="37" spans="2:5" x14ac:dyDescent="0.3">
      <c r="B37" t="s">
        <v>165</v>
      </c>
      <c r="D37" t="s">
        <v>33</v>
      </c>
      <c r="E37" t="s">
        <v>36</v>
      </c>
    </row>
    <row r="38" spans="2:5" x14ac:dyDescent="0.3">
      <c r="B38" t="s">
        <v>166</v>
      </c>
      <c r="D38" t="s">
        <v>34</v>
      </c>
      <c r="E38" t="s">
        <v>37</v>
      </c>
    </row>
    <row r="39" spans="2:5" x14ac:dyDescent="0.3">
      <c r="B39" t="s">
        <v>167</v>
      </c>
      <c r="D39" t="s">
        <v>31</v>
      </c>
      <c r="E39" t="s">
        <v>38</v>
      </c>
    </row>
    <row r="40" spans="2:5" ht="15" customHeight="1" x14ac:dyDescent="0.3">
      <c r="B40" t="s">
        <v>168</v>
      </c>
      <c r="D40" t="s">
        <v>35</v>
      </c>
      <c r="E40" t="s">
        <v>35</v>
      </c>
    </row>
    <row r="41" spans="2:5" x14ac:dyDescent="0.3">
      <c r="B41" t="s">
        <v>169</v>
      </c>
      <c r="D41" t="s">
        <v>22</v>
      </c>
      <c r="E41" t="s">
        <v>22</v>
      </c>
    </row>
    <row r="42" spans="2:5" x14ac:dyDescent="0.3">
      <c r="B42" t="s">
        <v>170</v>
      </c>
    </row>
    <row r="43" spans="2:5" x14ac:dyDescent="0.3">
      <c r="B43" t="s">
        <v>171</v>
      </c>
    </row>
  </sheetData>
  <mergeCells count="1">
    <mergeCell ref="D8:E8"/>
  </mergeCells>
  <hyperlinks>
    <hyperlink ref="E9" r:id="rId1" xr:uid="{CE2132B0-04F5-4836-811F-3ECCB968E9B8}"/>
    <hyperlink ref="E10" r:id="rId2" xr:uid="{5856015B-FADA-4151-BB9A-BEA502B379A1}"/>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A3DE-1661-4AFB-BCAA-C52BE8D66D93}">
  <dimension ref="A2:E28"/>
  <sheetViews>
    <sheetView workbookViewId="0">
      <selection activeCell="D6" sqref="D6"/>
    </sheetView>
  </sheetViews>
  <sheetFormatPr defaultRowHeight="14.4" x14ac:dyDescent="0.3"/>
  <cols>
    <col min="1" max="1" width="27.109375" bestFit="1" customWidth="1"/>
    <col min="4" max="4" width="14.44140625" bestFit="1" customWidth="1"/>
    <col min="5" max="5" width="16" bestFit="1" customWidth="1"/>
  </cols>
  <sheetData>
    <row r="2" spans="1:5" ht="15" thickBot="1" x14ac:dyDescent="0.35"/>
    <row r="3" spans="1:5" ht="15" thickBot="1" x14ac:dyDescent="0.35">
      <c r="A3" s="9" t="s">
        <v>122</v>
      </c>
      <c r="D3" s="10" t="s">
        <v>120</v>
      </c>
      <c r="E3" s="10" t="s">
        <v>121</v>
      </c>
    </row>
    <row r="4" spans="1:5" x14ac:dyDescent="0.3">
      <c r="A4" s="11" t="s">
        <v>55</v>
      </c>
      <c r="C4" t="s">
        <v>51</v>
      </c>
      <c r="D4" s="12">
        <v>0.1</v>
      </c>
      <c r="E4" s="12" t="e">
        <f>IF(#REF!="CREW",45%, 35%)</f>
        <v>#REF!</v>
      </c>
    </row>
    <row r="5" spans="1:5" x14ac:dyDescent="0.3">
      <c r="A5" s="13" t="s">
        <v>56</v>
      </c>
      <c r="C5" t="s">
        <v>52</v>
      </c>
      <c r="D5" s="12">
        <v>0.06</v>
      </c>
      <c r="E5" s="12" t="e">
        <f>IF(#REF!="CREW",45%, 35%)</f>
        <v>#REF!</v>
      </c>
    </row>
    <row r="6" spans="1:5" x14ac:dyDescent="0.3">
      <c r="A6" s="13" t="s">
        <v>58</v>
      </c>
      <c r="C6" t="s">
        <v>53</v>
      </c>
      <c r="D6" s="12">
        <v>0.06</v>
      </c>
      <c r="E6" s="12" t="e">
        <f>IF(#REF!="CREW",45%, 35%)</f>
        <v>#REF!</v>
      </c>
    </row>
    <row r="7" spans="1:5" x14ac:dyDescent="0.3">
      <c r="A7" s="13" t="s">
        <v>60</v>
      </c>
    </row>
    <row r="8" spans="1:5" x14ac:dyDescent="0.3">
      <c r="A8" s="13" t="s">
        <v>59</v>
      </c>
    </row>
    <row r="9" spans="1:5" x14ac:dyDescent="0.3">
      <c r="A9" s="13" t="s">
        <v>57</v>
      </c>
    </row>
    <row r="10" spans="1:5" x14ac:dyDescent="0.3">
      <c r="A10" s="13" t="s">
        <v>61</v>
      </c>
    </row>
    <row r="11" spans="1:5" x14ac:dyDescent="0.3">
      <c r="A11" s="13" t="s">
        <v>65</v>
      </c>
    </row>
    <row r="12" spans="1:5" x14ac:dyDescent="0.3">
      <c r="A12" s="13" t="s">
        <v>71</v>
      </c>
    </row>
    <row r="13" spans="1:5" x14ac:dyDescent="0.3">
      <c r="A13" s="13" t="s">
        <v>67</v>
      </c>
    </row>
    <row r="14" spans="1:5" x14ac:dyDescent="0.3">
      <c r="A14" s="13" t="s">
        <v>68</v>
      </c>
    </row>
    <row r="15" spans="1:5" x14ac:dyDescent="0.3">
      <c r="A15" s="13" t="s">
        <v>69</v>
      </c>
    </row>
    <row r="16" spans="1:5" x14ac:dyDescent="0.3">
      <c r="A16" s="13" t="s">
        <v>66</v>
      </c>
    </row>
    <row r="17" spans="1:1" x14ac:dyDescent="0.3">
      <c r="A17" s="13" t="s">
        <v>12</v>
      </c>
    </row>
    <row r="18" spans="1:1" x14ac:dyDescent="0.3">
      <c r="A18" s="13" t="s">
        <v>13</v>
      </c>
    </row>
    <row r="19" spans="1:1" x14ac:dyDescent="0.3">
      <c r="A19" s="13" t="s">
        <v>63</v>
      </c>
    </row>
    <row r="20" spans="1:1" x14ac:dyDescent="0.3">
      <c r="A20" s="13" t="s">
        <v>62</v>
      </c>
    </row>
    <row r="21" spans="1:1" x14ac:dyDescent="0.3">
      <c r="A21" s="15" t="s">
        <v>72</v>
      </c>
    </row>
    <row r="22" spans="1:1" x14ac:dyDescent="0.3">
      <c r="A22" s="15" t="s">
        <v>73</v>
      </c>
    </row>
    <row r="23" spans="1:1" x14ac:dyDescent="0.3">
      <c r="A23" s="13" t="s">
        <v>64</v>
      </c>
    </row>
    <row r="24" spans="1:1" x14ac:dyDescent="0.3">
      <c r="A24" s="13" t="s">
        <v>70</v>
      </c>
    </row>
    <row r="25" spans="1:1" x14ac:dyDescent="0.3">
      <c r="A25" s="13" t="s">
        <v>124</v>
      </c>
    </row>
    <row r="26" spans="1:1" ht="15" thickBot="1" x14ac:dyDescent="0.35">
      <c r="A26" s="14" t="s">
        <v>125</v>
      </c>
    </row>
    <row r="28" spans="1:1" x14ac:dyDescent="0.3">
      <c r="A28" t="s">
        <v>123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3CC5-CEE5-4568-B850-3F179879387D}">
  <dimension ref="A2:P39"/>
  <sheetViews>
    <sheetView workbookViewId="0">
      <selection activeCell="K22" sqref="K22"/>
    </sheetView>
  </sheetViews>
  <sheetFormatPr defaultRowHeight="14.4" x14ac:dyDescent="0.3"/>
  <cols>
    <col min="1" max="1" width="20.109375" bestFit="1" customWidth="1"/>
    <col min="4" max="4" width="27.109375" bestFit="1" customWidth="1"/>
    <col min="7" max="7" width="25.6640625" customWidth="1"/>
  </cols>
  <sheetData>
    <row r="2" spans="1:16" x14ac:dyDescent="0.3">
      <c r="A2" s="4" t="s">
        <v>244</v>
      </c>
      <c r="D2" t="s">
        <v>33</v>
      </c>
      <c r="G2" t="s">
        <v>39</v>
      </c>
      <c r="J2" t="s">
        <v>27</v>
      </c>
      <c r="M2" t="s">
        <v>246</v>
      </c>
      <c r="P2">
        <f ca="1">YEAR(TODAY())</f>
        <v>2025</v>
      </c>
    </row>
    <row r="3" spans="1:16" x14ac:dyDescent="0.3">
      <c r="A3" s="4" t="s">
        <v>66</v>
      </c>
      <c r="D3" t="s">
        <v>34</v>
      </c>
      <c r="G3" t="s">
        <v>40</v>
      </c>
      <c r="J3" t="s">
        <v>28</v>
      </c>
      <c r="M3" t="s">
        <v>248</v>
      </c>
    </row>
    <row r="4" spans="1:16" x14ac:dyDescent="0.3">
      <c r="A4" s="4" t="s">
        <v>8</v>
      </c>
      <c r="D4" t="s">
        <v>31</v>
      </c>
      <c r="J4" t="s">
        <v>29</v>
      </c>
    </row>
    <row r="5" spans="1:16" x14ac:dyDescent="0.3">
      <c r="A5" s="4" t="s">
        <v>30</v>
      </c>
      <c r="D5" t="s">
        <v>35</v>
      </c>
      <c r="J5" t="s">
        <v>11</v>
      </c>
      <c r="M5" s="10" t="s">
        <v>262</v>
      </c>
    </row>
    <row r="6" spans="1:16" x14ac:dyDescent="0.3">
      <c r="A6" s="4" t="s">
        <v>9</v>
      </c>
      <c r="D6" t="s">
        <v>22</v>
      </c>
      <c r="G6" t="s">
        <v>42</v>
      </c>
    </row>
    <row r="7" spans="1:16" x14ac:dyDescent="0.3">
      <c r="A7" s="4" t="s">
        <v>10</v>
      </c>
      <c r="G7" t="s">
        <v>43</v>
      </c>
      <c r="M7" t="s">
        <v>249</v>
      </c>
    </row>
    <row r="8" spans="1:16" x14ac:dyDescent="0.3">
      <c r="A8" s="4" t="s">
        <v>11</v>
      </c>
      <c r="M8" t="s">
        <v>250</v>
      </c>
    </row>
    <row r="9" spans="1:16" x14ac:dyDescent="0.3">
      <c r="D9" t="s">
        <v>36</v>
      </c>
      <c r="M9" t="s">
        <v>251</v>
      </c>
    </row>
    <row r="10" spans="1:16" x14ac:dyDescent="0.3">
      <c r="A10" s="4" t="s">
        <v>12</v>
      </c>
      <c r="D10" t="s">
        <v>37</v>
      </c>
      <c r="G10" t="s">
        <v>51</v>
      </c>
      <c r="M10" t="s">
        <v>252</v>
      </c>
    </row>
    <row r="11" spans="1:16" x14ac:dyDescent="0.3">
      <c r="A11" s="4" t="s">
        <v>13</v>
      </c>
      <c r="D11" t="s">
        <v>38</v>
      </c>
      <c r="G11" t="s">
        <v>52</v>
      </c>
      <c r="M11" t="s">
        <v>253</v>
      </c>
    </row>
    <row r="12" spans="1:16" x14ac:dyDescent="0.3">
      <c r="A12" s="4" t="s">
        <v>14</v>
      </c>
      <c r="D12" t="s">
        <v>35</v>
      </c>
      <c r="G12" t="s">
        <v>53</v>
      </c>
      <c r="M12" t="s">
        <v>254</v>
      </c>
    </row>
    <row r="13" spans="1:16" x14ac:dyDescent="0.3">
      <c r="A13" s="4" t="s">
        <v>7</v>
      </c>
      <c r="D13" t="s">
        <v>22</v>
      </c>
      <c r="G13" t="s">
        <v>54</v>
      </c>
      <c r="M13" t="s">
        <v>255</v>
      </c>
    </row>
    <row r="14" spans="1:16" x14ac:dyDescent="0.3">
      <c r="A14" s="4" t="s">
        <v>31</v>
      </c>
    </row>
    <row r="15" spans="1:16" x14ac:dyDescent="0.3">
      <c r="A15" s="4" t="s">
        <v>32</v>
      </c>
    </row>
    <row r="16" spans="1:16" x14ac:dyDescent="0.3">
      <c r="A16" s="4" t="s">
        <v>22</v>
      </c>
      <c r="M16" s="10" t="s">
        <v>256</v>
      </c>
    </row>
    <row r="17" spans="1:13" x14ac:dyDescent="0.3">
      <c r="A17" s="4"/>
      <c r="D17" t="s">
        <v>55</v>
      </c>
      <c r="G17" t="s">
        <v>89</v>
      </c>
    </row>
    <row r="18" spans="1:13" x14ac:dyDescent="0.3">
      <c r="D18" t="s">
        <v>56</v>
      </c>
      <c r="G18" t="s">
        <v>97</v>
      </c>
      <c r="M18" t="s">
        <v>257</v>
      </c>
    </row>
    <row r="19" spans="1:13" x14ac:dyDescent="0.3">
      <c r="A19" t="s">
        <v>15</v>
      </c>
      <c r="D19" t="s">
        <v>58</v>
      </c>
      <c r="G19" t="s">
        <v>93</v>
      </c>
      <c r="M19" t="s">
        <v>258</v>
      </c>
    </row>
    <row r="20" spans="1:13" x14ac:dyDescent="0.3">
      <c r="A20" t="s">
        <v>16</v>
      </c>
      <c r="D20" t="s">
        <v>60</v>
      </c>
      <c r="G20" t="s">
        <v>79</v>
      </c>
    </row>
    <row r="21" spans="1:13" x14ac:dyDescent="0.3">
      <c r="A21" t="s">
        <v>17</v>
      </c>
      <c r="D21" t="s">
        <v>59</v>
      </c>
      <c r="G21" t="s">
        <v>95</v>
      </c>
      <c r="M21" t="s">
        <v>259</v>
      </c>
    </row>
    <row r="22" spans="1:13" x14ac:dyDescent="0.3">
      <c r="A22" t="s">
        <v>18</v>
      </c>
      <c r="D22" t="s">
        <v>57</v>
      </c>
      <c r="G22" t="s">
        <v>96</v>
      </c>
      <c r="M22" t="s">
        <v>260</v>
      </c>
    </row>
    <row r="23" spans="1:13" x14ac:dyDescent="0.3">
      <c r="A23" t="s">
        <v>19</v>
      </c>
      <c r="D23" t="s">
        <v>61</v>
      </c>
      <c r="G23" t="s">
        <v>92</v>
      </c>
      <c r="M23" t="s">
        <v>261</v>
      </c>
    </row>
    <row r="24" spans="1:13" x14ac:dyDescent="0.3">
      <c r="A24" t="s">
        <v>20</v>
      </c>
      <c r="D24" t="s">
        <v>66</v>
      </c>
      <c r="G24" t="s">
        <v>91</v>
      </c>
    </row>
    <row r="25" spans="1:13" x14ac:dyDescent="0.3">
      <c r="A25" t="s">
        <v>21</v>
      </c>
      <c r="D25" t="s">
        <v>12</v>
      </c>
      <c r="G25" t="s">
        <v>82</v>
      </c>
    </row>
    <row r="26" spans="1:13" x14ac:dyDescent="0.3">
      <c r="A26" t="s">
        <v>22</v>
      </c>
      <c r="D26" t="s">
        <v>13</v>
      </c>
      <c r="G26" t="s">
        <v>81</v>
      </c>
    </row>
    <row r="27" spans="1:13" x14ac:dyDescent="0.3">
      <c r="D27" t="s">
        <v>67</v>
      </c>
      <c r="G27" t="s">
        <v>94</v>
      </c>
    </row>
    <row r="28" spans="1:13" x14ac:dyDescent="0.3">
      <c r="D28" t="s">
        <v>65</v>
      </c>
      <c r="G28" t="s">
        <v>90</v>
      </c>
    </row>
    <row r="29" spans="1:13" x14ac:dyDescent="0.3">
      <c r="A29" s="4" t="s">
        <v>23</v>
      </c>
      <c r="D29" t="s">
        <v>71</v>
      </c>
      <c r="G29" t="s">
        <v>84</v>
      </c>
    </row>
    <row r="30" spans="1:13" x14ac:dyDescent="0.3">
      <c r="A30" s="4" t="s">
        <v>24</v>
      </c>
      <c r="D30" t="s">
        <v>68</v>
      </c>
      <c r="G30" t="s">
        <v>85</v>
      </c>
    </row>
    <row r="31" spans="1:13" x14ac:dyDescent="0.3">
      <c r="A31" s="4" t="s">
        <v>25</v>
      </c>
      <c r="D31" t="s">
        <v>69</v>
      </c>
      <c r="G31" t="s">
        <v>88</v>
      </c>
    </row>
    <row r="32" spans="1:13" x14ac:dyDescent="0.3">
      <c r="A32" s="4" t="s">
        <v>26</v>
      </c>
      <c r="D32" t="s">
        <v>63</v>
      </c>
      <c r="G32" t="s">
        <v>87</v>
      </c>
    </row>
    <row r="33" spans="4:7" x14ac:dyDescent="0.3">
      <c r="D33" t="s">
        <v>62</v>
      </c>
      <c r="G33" t="s">
        <v>22</v>
      </c>
    </row>
    <row r="34" spans="4:7" x14ac:dyDescent="0.3">
      <c r="D34" t="s">
        <v>72</v>
      </c>
      <c r="G34" t="s">
        <v>80</v>
      </c>
    </row>
    <row r="35" spans="4:7" x14ac:dyDescent="0.3">
      <c r="D35" t="s">
        <v>73</v>
      </c>
      <c r="G35" t="s">
        <v>83</v>
      </c>
    </row>
    <row r="36" spans="4:7" x14ac:dyDescent="0.3">
      <c r="D36" t="s">
        <v>64</v>
      </c>
      <c r="G36" t="s">
        <v>86</v>
      </c>
    </row>
    <row r="37" spans="4:7" x14ac:dyDescent="0.3">
      <c r="D37" t="s">
        <v>74</v>
      </c>
    </row>
    <row r="38" spans="4:7" x14ac:dyDescent="0.3">
      <c r="D38" t="s">
        <v>75</v>
      </c>
    </row>
    <row r="39" spans="4:7" x14ac:dyDescent="0.3">
      <c r="D39" t="s">
        <v>70</v>
      </c>
    </row>
  </sheetData>
  <sortState xmlns:xlrd2="http://schemas.microsoft.com/office/spreadsheetml/2017/richdata2" ref="G17:G36">
    <sortCondition ref="G17:G36"/>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Submission Guide</vt:lpstr>
      <vt:lpstr>IQ CAA Application</vt:lpstr>
      <vt:lpstr>IQ CAA Incentive Summary</vt:lpstr>
      <vt:lpstr>Revisions</vt:lpstr>
      <vt:lpstr>Revision Tracking</vt:lpstr>
      <vt:lpstr>Allowable Expenditures</vt:lpstr>
      <vt:lpstr>IQ CAA Reference</vt:lpstr>
      <vt:lpstr>Measure Ref</vt:lpstr>
      <vt:lpstr>Lists</vt:lpstr>
      <vt:lpstr>'IQ CAA Application'!Print_Area</vt:lpstr>
    </vt:vector>
  </TitlesOfParts>
  <Company>Leidos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DeSignor, Caryn</dc:creator>
  <cp:lastModifiedBy>Claire Cooper</cp:lastModifiedBy>
  <cp:lastPrinted>2025-05-12T20:16:27Z</cp:lastPrinted>
  <dcterms:created xsi:type="dcterms:W3CDTF">2022-12-29T22:42:10Z</dcterms:created>
  <dcterms:modified xsi:type="dcterms:W3CDTF">2025-05-30T14:55:56Z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a81f-7ed4-4faa-9408-9652e001dd96_Enabled">
    <vt:lpwstr>true</vt:lpwstr>
  </property>
  <property fmtid="{D5CDD505-2E9C-101B-9397-08002B2CF9AE}" pid="3" name="MSIP_Label_c968a81f-7ed4-4faa-9408-9652e001dd96_SetDate">
    <vt:lpwstr>2022-12-29T23:50:39Z</vt:lpwstr>
  </property>
  <property fmtid="{D5CDD505-2E9C-101B-9397-08002B2CF9AE}" pid="4" name="MSIP_Label_c968a81f-7ed4-4faa-9408-9652e001dd96_Method">
    <vt:lpwstr>Privileged</vt:lpwstr>
  </property>
  <property fmtid="{D5CDD505-2E9C-101B-9397-08002B2CF9AE}" pid="5" name="MSIP_Label_c968a81f-7ed4-4faa-9408-9652e001dd96_Name">
    <vt:lpwstr>Unrestricted</vt:lpwstr>
  </property>
  <property fmtid="{D5CDD505-2E9C-101B-9397-08002B2CF9AE}" pid="6" name="MSIP_Label_c968a81f-7ed4-4faa-9408-9652e001dd96_SiteId">
    <vt:lpwstr>b64da4ac-e800-4cfc-8931-e607f720a1b8</vt:lpwstr>
  </property>
  <property fmtid="{D5CDD505-2E9C-101B-9397-08002B2CF9AE}" pid="7" name="MSIP_Label_c968a81f-7ed4-4faa-9408-9652e001dd96_ActionId">
    <vt:lpwstr>57531d4c-caef-4125-ac2a-446073671968</vt:lpwstr>
  </property>
  <property fmtid="{D5CDD505-2E9C-101B-9397-08002B2CF9AE}" pid="8" name="MSIP_Label_c968a81f-7ed4-4faa-9408-9652e001dd96_ContentBits">
    <vt:lpwstr>0</vt:lpwstr>
  </property>
</Properties>
</file>